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U:\ISO\ISO 9001-2015 Tum Formlar v2\INK\"/>
    </mc:Choice>
  </mc:AlternateContent>
  <workbookProtection workbookAlgorithmName="SHA-512" workbookHashValue="HVVCLj1DztSQ9Ju9NMRTZAK0gG+cqqcyF9xX1za7nJYDLFNHTcTYsNMZA41KROhVKQWdvKTwynnkIujuzeSp3A==" workbookSaltValue="S9y2jcSyNJT9kUIaXZwoQg==" workbookSpinCount="100000" lockStructure="1"/>
  <bookViews>
    <workbookView xWindow="0" yWindow="0" windowWidth="28800" windowHeight="13512" tabRatio="967"/>
  </bookViews>
  <sheets>
    <sheet name="Genel" sheetId="13" r:id="rId1"/>
    <sheet name="Eğitim Bilimleri" sheetId="1" r:id="rId2"/>
    <sheet name="Mühendislik" sheetId="9" r:id="rId3"/>
    <sheet name="Fen-Matematik" sheetId="3" r:id="rId4"/>
    <sheet name="​Filoloji" sheetId="5" r:id="rId5"/>
    <sheet name="Güzel Sanatlar" sheetId="6" r:id="rId6"/>
    <sheet name="Hukuk" sheetId="7" r:id="rId7"/>
    <sheet name="Mimarlık-Planlama-Tasarım" sheetId="8" r:id="rId8"/>
    <sheet name="Sağlık Bilimleri" sheetId="10" r:id="rId9"/>
    <sheet name="Sosyal-Beşeri-İdari Bilimler" sheetId="11" r:id="rId10"/>
    <sheet name="Spor Bilimleri" sheetId="12" r:id="rId11"/>
    <sheet name="Hesaplama" sheetId="14" state="hidden" r:id="rId12"/>
    <sheet name="Açıklamaları" sheetId="15" r:id="rId13"/>
  </sheets>
  <calcPr calcId="162913"/>
</workbook>
</file>

<file path=xl/calcChain.xml><?xml version="1.0" encoding="utf-8"?>
<calcChain xmlns="http://schemas.openxmlformats.org/spreadsheetml/2006/main">
  <c r="E32" i="13" l="1"/>
  <c r="E33" i="13"/>
  <c r="E34" i="13"/>
  <c r="E35" i="13"/>
  <c r="E36" i="13"/>
  <c r="E37" i="13"/>
  <c r="E31" i="13"/>
  <c r="E19" i="13"/>
  <c r="E20" i="13"/>
  <c r="E21" i="13"/>
  <c r="E22" i="13"/>
  <c r="E23" i="13"/>
  <c r="E24" i="13"/>
  <c r="E25" i="13"/>
  <c r="E26" i="13"/>
  <c r="E27" i="13"/>
  <c r="E28" i="13"/>
  <c r="D55" i="12"/>
  <c r="D54" i="12"/>
  <c r="D53" i="12"/>
  <c r="D55" i="11"/>
  <c r="D54" i="11"/>
  <c r="D53" i="11"/>
  <c r="D56" i="10"/>
  <c r="D55" i="10"/>
  <c r="D54" i="10"/>
  <c r="D55" i="8"/>
  <c r="D54" i="8"/>
  <c r="D53" i="8"/>
  <c r="D55" i="7"/>
  <c r="D54" i="7"/>
  <c r="D53" i="7"/>
  <c r="D55" i="6"/>
  <c r="D54" i="6"/>
  <c r="D53" i="6"/>
  <c r="D55" i="5"/>
  <c r="D54" i="5"/>
  <c r="D53" i="5"/>
  <c r="D55" i="3"/>
  <c r="D54" i="3"/>
  <c r="D53" i="3"/>
  <c r="D55" i="9"/>
  <c r="D54" i="9"/>
  <c r="D53" i="9"/>
  <c r="D46" i="12"/>
  <c r="D45" i="12"/>
  <c r="D44" i="12"/>
  <c r="D43" i="12"/>
  <c r="D42" i="12"/>
  <c r="D41" i="12"/>
  <c r="D39" i="12"/>
  <c r="D38" i="12"/>
  <c r="D37" i="12"/>
  <c r="D36" i="12"/>
  <c r="D46" i="11"/>
  <c r="D45" i="11"/>
  <c r="D44" i="11"/>
  <c r="D43" i="11"/>
  <c r="D42" i="11"/>
  <c r="D41" i="11"/>
  <c r="D39" i="11"/>
  <c r="D38" i="11"/>
  <c r="D37" i="11"/>
  <c r="D36" i="11"/>
  <c r="D47" i="10"/>
  <c r="D46" i="10"/>
  <c r="D45" i="10"/>
  <c r="D44" i="10"/>
  <c r="D43" i="10"/>
  <c r="D42" i="10"/>
  <c r="D40" i="10"/>
  <c r="D39" i="10"/>
  <c r="D38" i="10"/>
  <c r="D37" i="10"/>
  <c r="D46" i="8"/>
  <c r="D45" i="8"/>
  <c r="D44" i="8"/>
  <c r="D43" i="8"/>
  <c r="D42" i="8"/>
  <c r="D41" i="8"/>
  <c r="D39" i="8"/>
  <c r="D38" i="8"/>
  <c r="D37" i="8"/>
  <c r="D36" i="8"/>
  <c r="D46" i="7"/>
  <c r="D45" i="7"/>
  <c r="D44" i="7"/>
  <c r="D43" i="7"/>
  <c r="D42" i="7"/>
  <c r="D41" i="7"/>
  <c r="D39" i="7"/>
  <c r="D38" i="7"/>
  <c r="D37" i="7"/>
  <c r="D36" i="7"/>
  <c r="D46" i="6"/>
  <c r="D45" i="6"/>
  <c r="D44" i="6"/>
  <c r="D43" i="6"/>
  <c r="D42" i="6"/>
  <c r="D41" i="6"/>
  <c r="D39" i="6"/>
  <c r="D38" i="6"/>
  <c r="D37" i="6"/>
  <c r="D36" i="6"/>
  <c r="D46" i="5"/>
  <c r="D45" i="5"/>
  <c r="D44" i="5"/>
  <c r="D43" i="5"/>
  <c r="D42" i="5"/>
  <c r="D41" i="5"/>
  <c r="D39" i="5"/>
  <c r="D38" i="5"/>
  <c r="D37" i="5"/>
  <c r="D36" i="5"/>
  <c r="D46" i="3"/>
  <c r="D45" i="3"/>
  <c r="D44" i="3"/>
  <c r="D43" i="3"/>
  <c r="D42" i="3"/>
  <c r="D41" i="3"/>
  <c r="D39" i="3"/>
  <c r="D38" i="3"/>
  <c r="D37" i="3"/>
  <c r="D36" i="3"/>
  <c r="D46" i="9"/>
  <c r="D45" i="9"/>
  <c r="D44" i="9"/>
  <c r="D43" i="9"/>
  <c r="D42" i="9"/>
  <c r="D41" i="9"/>
  <c r="D39" i="9"/>
  <c r="D38" i="9"/>
  <c r="D37" i="9"/>
  <c r="D36" i="9"/>
  <c r="D54" i="1" l="1"/>
  <c r="M7" i="14" l="1"/>
  <c r="M8" i="14"/>
  <c r="M9" i="14"/>
  <c r="M11" i="14"/>
  <c r="M12" i="14"/>
  <c r="M13" i="14"/>
  <c r="M14" i="14"/>
  <c r="L7" i="14"/>
  <c r="L8" i="14"/>
  <c r="L9" i="14"/>
  <c r="L11" i="14"/>
  <c r="L12" i="14"/>
  <c r="L13" i="14"/>
  <c r="L14" i="14"/>
  <c r="D80" i="12" l="1"/>
  <c r="D81" i="12"/>
  <c r="D82" i="12"/>
  <c r="D83" i="12"/>
  <c r="D79" i="12"/>
  <c r="D76" i="12"/>
  <c r="D77" i="12"/>
  <c r="D75" i="12"/>
  <c r="D71" i="12"/>
  <c r="D70" i="12"/>
  <c r="D69" i="12"/>
  <c r="D66" i="12"/>
  <c r="D65" i="12"/>
  <c r="D64" i="12"/>
  <c r="D61" i="12"/>
  <c r="D60" i="12"/>
  <c r="D59" i="12"/>
  <c r="D58" i="12"/>
  <c r="D75" i="8"/>
  <c r="D76" i="8"/>
  <c r="D74" i="8"/>
  <c r="D71" i="8"/>
  <c r="D70" i="8"/>
  <c r="D69" i="8"/>
  <c r="D66" i="8"/>
  <c r="D65" i="8"/>
  <c r="D64" i="8"/>
  <c r="D61" i="8"/>
  <c r="D60" i="8"/>
  <c r="D59" i="8"/>
  <c r="D58" i="8"/>
  <c r="D56" i="8"/>
  <c r="D151" i="6"/>
  <c r="D152" i="6"/>
  <c r="D153" i="6"/>
  <c r="D154" i="6"/>
  <c r="D150" i="6"/>
  <c r="D146" i="6"/>
  <c r="D147" i="6"/>
  <c r="D148" i="6"/>
  <c r="D145" i="6"/>
  <c r="D139" i="6"/>
  <c r="D140" i="6"/>
  <c r="D141" i="6"/>
  <c r="D142" i="6"/>
  <c r="D143" i="6"/>
  <c r="D138" i="6"/>
  <c r="D134" i="6"/>
  <c r="D135" i="6"/>
  <c r="D136" i="6"/>
  <c r="D133" i="6"/>
  <c r="D130" i="6"/>
  <c r="D131" i="6"/>
  <c r="D129" i="6"/>
  <c r="D127" i="6"/>
  <c r="D124" i="6"/>
  <c r="D125" i="6"/>
  <c r="D126" i="6"/>
  <c r="D123" i="6"/>
  <c r="D118" i="6"/>
  <c r="D119" i="6"/>
  <c r="D120" i="6"/>
  <c r="D121" i="6"/>
  <c r="D117" i="6"/>
  <c r="D115" i="6"/>
  <c r="D112" i="6"/>
  <c r="D104" i="6"/>
  <c r="D105" i="6"/>
  <c r="D106" i="6"/>
  <c r="D107" i="6"/>
  <c r="D108" i="6"/>
  <c r="D109" i="6"/>
  <c r="D110" i="6"/>
  <c r="D103" i="6"/>
  <c r="D100" i="6"/>
  <c r="D101" i="6"/>
  <c r="D99" i="6"/>
  <c r="D96" i="6"/>
  <c r="D97" i="6"/>
  <c r="D95" i="6"/>
  <c r="D89" i="6"/>
  <c r="D90" i="6"/>
  <c r="D91" i="6"/>
  <c r="D92" i="6"/>
  <c r="D93" i="6"/>
  <c r="D88" i="6"/>
  <c r="D86" i="6"/>
  <c r="D62" i="12" l="1"/>
  <c r="D72" i="8"/>
  <c r="D67" i="12"/>
  <c r="D62" i="8"/>
  <c r="D56" i="12"/>
  <c r="D67" i="8"/>
  <c r="D72" i="12"/>
  <c r="D77" i="6"/>
  <c r="D78" i="6"/>
  <c r="D79" i="6"/>
  <c r="D80" i="6"/>
  <c r="D81" i="6"/>
  <c r="D82" i="6"/>
  <c r="D83" i="6"/>
  <c r="D76" i="6"/>
  <c r="D71" i="6"/>
  <c r="D70" i="6"/>
  <c r="D69" i="6"/>
  <c r="D66" i="6"/>
  <c r="D65" i="6"/>
  <c r="D64" i="6"/>
  <c r="D59" i="6"/>
  <c r="D60" i="6"/>
  <c r="D61" i="6"/>
  <c r="D58" i="6"/>
  <c r="D50" i="6"/>
  <c r="D13" i="10"/>
  <c r="D72" i="6" l="1"/>
  <c r="D71" i="3"/>
  <c r="D70" i="3"/>
  <c r="D69" i="3"/>
  <c r="D72" i="3" s="1"/>
  <c r="D66" i="3"/>
  <c r="D65" i="3"/>
  <c r="D64" i="3"/>
  <c r="D67" i="3" s="1"/>
  <c r="D61" i="3"/>
  <c r="D60" i="3"/>
  <c r="D59" i="3"/>
  <c r="D58" i="3"/>
  <c r="D62" i="3" s="1"/>
  <c r="D50" i="3"/>
  <c r="D49" i="3"/>
  <c r="D51" i="3" s="1"/>
  <c r="D33" i="3"/>
  <c r="D32" i="3"/>
  <c r="D34" i="3" s="1"/>
  <c r="D29" i="3"/>
  <c r="D28" i="3"/>
  <c r="D27" i="3"/>
  <c r="D26" i="3"/>
  <c r="D30" i="3" s="1"/>
  <c r="D23" i="3"/>
  <c r="D22" i="3"/>
  <c r="D21" i="3"/>
  <c r="D20" i="3"/>
  <c r="D17" i="3"/>
  <c r="D16" i="3"/>
  <c r="D15" i="3"/>
  <c r="D12" i="3"/>
  <c r="D11" i="3"/>
  <c r="D10" i="3"/>
  <c r="D9" i="3"/>
  <c r="D8" i="3"/>
  <c r="D7" i="3"/>
  <c r="D6" i="3"/>
  <c r="D5" i="3"/>
  <c r="D71" i="11"/>
  <c r="D70" i="11"/>
  <c r="D69" i="11"/>
  <c r="D66" i="11"/>
  <c r="D65" i="11"/>
  <c r="D64" i="11"/>
  <c r="D61" i="11"/>
  <c r="D60" i="11"/>
  <c r="D59" i="11"/>
  <c r="D58" i="11"/>
  <c r="D62" i="11" s="1"/>
  <c r="D56" i="11"/>
  <c r="D50" i="11"/>
  <c r="D49" i="11"/>
  <c r="D33" i="11"/>
  <c r="D32" i="11"/>
  <c r="D29" i="11"/>
  <c r="D28" i="11"/>
  <c r="D27" i="11"/>
  <c r="D26" i="11"/>
  <c r="D23" i="11"/>
  <c r="D22" i="11"/>
  <c r="D21" i="11"/>
  <c r="D20" i="11"/>
  <c r="D24" i="11" s="1"/>
  <c r="D17" i="11"/>
  <c r="D16" i="11"/>
  <c r="D15" i="11"/>
  <c r="D12" i="11"/>
  <c r="D11" i="11"/>
  <c r="D10" i="11"/>
  <c r="D9" i="11"/>
  <c r="D8" i="11"/>
  <c r="D7" i="11"/>
  <c r="D6" i="11"/>
  <c r="D5" i="11"/>
  <c r="D71" i="10"/>
  <c r="D72" i="10"/>
  <c r="D70" i="10"/>
  <c r="D67" i="10"/>
  <c r="D66" i="10"/>
  <c r="D65" i="10"/>
  <c r="D62" i="10"/>
  <c r="D60" i="10"/>
  <c r="D61" i="10"/>
  <c r="D59" i="10"/>
  <c r="D51" i="10"/>
  <c r="D71" i="7"/>
  <c r="D70" i="7"/>
  <c r="D69" i="7"/>
  <c r="D66" i="7"/>
  <c r="D65" i="7"/>
  <c r="D64" i="7"/>
  <c r="D67" i="7" s="1"/>
  <c r="D61" i="7"/>
  <c r="D60" i="7"/>
  <c r="D59" i="7"/>
  <c r="D58" i="7"/>
  <c r="D62" i="7" s="1"/>
  <c r="D56" i="7"/>
  <c r="D50" i="7"/>
  <c r="D49" i="7"/>
  <c r="D33" i="7"/>
  <c r="D32" i="7"/>
  <c r="D29" i="7"/>
  <c r="D28" i="7"/>
  <c r="D27" i="7"/>
  <c r="D26" i="7"/>
  <c r="D23" i="7"/>
  <c r="D22" i="7"/>
  <c r="D21" i="7"/>
  <c r="D20" i="7"/>
  <c r="D24" i="7" s="1"/>
  <c r="D17" i="7"/>
  <c r="D16" i="7"/>
  <c r="D15" i="7"/>
  <c r="D18" i="7" s="1"/>
  <c r="D12" i="7"/>
  <c r="D11" i="7"/>
  <c r="D10" i="7"/>
  <c r="D9" i="7"/>
  <c r="D8" i="7"/>
  <c r="D7" i="7"/>
  <c r="D6" i="7"/>
  <c r="D5" i="7"/>
  <c r="D71" i="5"/>
  <c r="D70" i="5"/>
  <c r="D69" i="5"/>
  <c r="D66" i="5"/>
  <c r="D65" i="5"/>
  <c r="D64" i="5"/>
  <c r="D61" i="5"/>
  <c r="D60" i="5"/>
  <c r="D59" i="5"/>
  <c r="D58" i="5"/>
  <c r="D56" i="5"/>
  <c r="D50" i="5"/>
  <c r="D49" i="5"/>
  <c r="D33" i="5"/>
  <c r="D32" i="5"/>
  <c r="D34" i="5" s="1"/>
  <c r="D29" i="5"/>
  <c r="D28" i="5"/>
  <c r="D27" i="5"/>
  <c r="D26" i="5"/>
  <c r="D23" i="5"/>
  <c r="D22" i="5"/>
  <c r="D21" i="5"/>
  <c r="D20" i="5"/>
  <c r="D24" i="5" s="1"/>
  <c r="D17" i="5"/>
  <c r="D16" i="5"/>
  <c r="D15" i="5"/>
  <c r="D18" i="5" s="1"/>
  <c r="D12" i="5"/>
  <c r="D11" i="5"/>
  <c r="D10" i="5"/>
  <c r="D9" i="5"/>
  <c r="D8" i="5"/>
  <c r="D7" i="5"/>
  <c r="D6" i="5"/>
  <c r="D5" i="5"/>
  <c r="D71" i="9"/>
  <c r="D70" i="9"/>
  <c r="D69" i="9"/>
  <c r="D66" i="9"/>
  <c r="D65" i="9"/>
  <c r="D64" i="9"/>
  <c r="D67" i="9" s="1"/>
  <c r="D61" i="9"/>
  <c r="D60" i="9"/>
  <c r="D59" i="9"/>
  <c r="D58" i="9"/>
  <c r="D56" i="9"/>
  <c r="D50" i="9"/>
  <c r="D49" i="9"/>
  <c r="D33" i="9"/>
  <c r="D32" i="9"/>
  <c r="D34" i="9" s="1"/>
  <c r="D29" i="9"/>
  <c r="D28" i="9"/>
  <c r="D27" i="9"/>
  <c r="D26" i="9"/>
  <c r="D23" i="9"/>
  <c r="D22" i="9"/>
  <c r="D21" i="9"/>
  <c r="D20" i="9"/>
  <c r="D24" i="9" s="1"/>
  <c r="D17" i="9"/>
  <c r="D16" i="9"/>
  <c r="D15" i="9"/>
  <c r="D18" i="9" s="1"/>
  <c r="D12" i="9"/>
  <c r="D11" i="9"/>
  <c r="D10" i="9"/>
  <c r="D9" i="9"/>
  <c r="D8" i="9"/>
  <c r="D7" i="9"/>
  <c r="D6" i="9"/>
  <c r="D5" i="9"/>
  <c r="D71" i="1"/>
  <c r="D70" i="1"/>
  <c r="D69" i="1"/>
  <c r="D66" i="1"/>
  <c r="D13" i="11" l="1"/>
  <c r="D13" i="7"/>
  <c r="D47" i="7"/>
  <c r="D30" i="7"/>
  <c r="D62" i="5"/>
  <c r="D30" i="11"/>
  <c r="D47" i="11"/>
  <c r="D47" i="9"/>
  <c r="D67" i="11"/>
  <c r="D47" i="5"/>
  <c r="D13" i="5"/>
  <c r="D13" i="9"/>
  <c r="D62" i="9"/>
  <c r="D30" i="5"/>
  <c r="D67" i="5"/>
  <c r="D34" i="11"/>
  <c r="D30" i="9"/>
  <c r="D34" i="7"/>
  <c r="D51" i="11"/>
  <c r="D56" i="3"/>
  <c r="D75" i="5"/>
  <c r="K8" i="14" s="1"/>
  <c r="D47" i="3"/>
  <c r="D75" i="3"/>
  <c r="K7" i="14" s="1"/>
  <c r="D72" i="5"/>
  <c r="D18" i="11"/>
  <c r="D18" i="3"/>
  <c r="D24" i="3"/>
  <c r="D72" i="9"/>
  <c r="D72" i="7"/>
  <c r="D72" i="1"/>
  <c r="D51" i="9"/>
  <c r="D51" i="5"/>
  <c r="D51" i="7"/>
  <c r="D73" i="10"/>
  <c r="D72" i="11"/>
  <c r="D13" i="3"/>
  <c r="D75" i="11"/>
  <c r="K13" i="14" s="1"/>
  <c r="D75" i="7"/>
  <c r="K10" i="14" s="1"/>
  <c r="M10" i="14" s="1"/>
  <c r="D75" i="9"/>
  <c r="K6" i="14" s="1"/>
  <c r="M6" i="14" s="1"/>
  <c r="D65" i="1"/>
  <c r="D64" i="1"/>
  <c r="D59" i="1"/>
  <c r="D60" i="1"/>
  <c r="D61" i="1"/>
  <c r="D58" i="1"/>
  <c r="D53" i="1"/>
  <c r="D55" i="1"/>
  <c r="D50" i="1"/>
  <c r="D49" i="1"/>
  <c r="D42" i="1"/>
  <c r="D43" i="1"/>
  <c r="D44" i="1"/>
  <c r="D45" i="1"/>
  <c r="D46" i="1"/>
  <c r="D84" i="12" l="1"/>
  <c r="D74" i="11"/>
  <c r="J13" i="14" s="1"/>
  <c r="D74" i="7"/>
  <c r="J10" i="14" s="1"/>
  <c r="L10" i="14" s="1"/>
  <c r="D68" i="10"/>
  <c r="D77" i="8"/>
  <c r="D74" i="5"/>
  <c r="J8" i="14" s="1"/>
  <c r="D156" i="6"/>
  <c r="D74" i="3"/>
  <c r="J7" i="14" s="1"/>
  <c r="D50" i="12" l="1"/>
  <c r="D49" i="12"/>
  <c r="D33" i="12"/>
  <c r="D32" i="12"/>
  <c r="D34" i="12" s="1"/>
  <c r="D29" i="12"/>
  <c r="D28" i="12"/>
  <c r="D27" i="12"/>
  <c r="D26" i="12"/>
  <c r="D23" i="12"/>
  <c r="D22" i="12"/>
  <c r="D21" i="12"/>
  <c r="D20" i="12"/>
  <c r="D17" i="12"/>
  <c r="D16" i="12"/>
  <c r="D15" i="12"/>
  <c r="D12" i="12"/>
  <c r="D11" i="12"/>
  <c r="D10" i="12"/>
  <c r="D9" i="12"/>
  <c r="D8" i="12"/>
  <c r="D7" i="12"/>
  <c r="D6" i="12"/>
  <c r="D5" i="12"/>
  <c r="D63" i="10"/>
  <c r="D57" i="10"/>
  <c r="D50" i="10"/>
  <c r="D52" i="10" s="1"/>
  <c r="D34" i="10"/>
  <c r="D33" i="10"/>
  <c r="D30" i="10"/>
  <c r="D29" i="10"/>
  <c r="D28" i="10"/>
  <c r="D27" i="10"/>
  <c r="D24" i="10"/>
  <c r="D23" i="10"/>
  <c r="D22" i="10"/>
  <c r="D21" i="10"/>
  <c r="D18" i="10"/>
  <c r="D17" i="10"/>
  <c r="D16" i="10"/>
  <c r="D50" i="8"/>
  <c r="D49" i="8"/>
  <c r="D33" i="8"/>
  <c r="D32" i="8"/>
  <c r="D34" i="8" s="1"/>
  <c r="D29" i="8"/>
  <c r="D28" i="8"/>
  <c r="D27" i="8"/>
  <c r="D26" i="8"/>
  <c r="D23" i="8"/>
  <c r="D22" i="8"/>
  <c r="D21" i="8"/>
  <c r="D20" i="8"/>
  <c r="D24" i="8" s="1"/>
  <c r="D17" i="8"/>
  <c r="D16" i="8"/>
  <c r="D15" i="8"/>
  <c r="D12" i="8"/>
  <c r="D11" i="8"/>
  <c r="D10" i="8"/>
  <c r="D9" i="8"/>
  <c r="D8" i="8"/>
  <c r="D7" i="8"/>
  <c r="D6" i="8"/>
  <c r="D5" i="8"/>
  <c r="D67" i="6"/>
  <c r="D56" i="6"/>
  <c r="D49" i="6"/>
  <c r="D51" i="6" s="1"/>
  <c r="D33" i="6"/>
  <c r="D32" i="6"/>
  <c r="D34" i="6" s="1"/>
  <c r="D29" i="6"/>
  <c r="D28" i="6"/>
  <c r="D27" i="6"/>
  <c r="D26" i="6"/>
  <c r="D23" i="6"/>
  <c r="D22" i="6"/>
  <c r="D21" i="6"/>
  <c r="D20" i="6"/>
  <c r="D17" i="6"/>
  <c r="D16" i="6"/>
  <c r="D15" i="6"/>
  <c r="D12" i="6"/>
  <c r="D11" i="6"/>
  <c r="D10" i="6"/>
  <c r="D9" i="6"/>
  <c r="D8" i="6"/>
  <c r="D7" i="6"/>
  <c r="D6" i="6"/>
  <c r="D5" i="6"/>
  <c r="D62" i="1"/>
  <c r="D56" i="1"/>
  <c r="D51" i="1"/>
  <c r="D41" i="1"/>
  <c r="D39" i="1"/>
  <c r="D38" i="1"/>
  <c r="D37" i="1"/>
  <c r="D36" i="1"/>
  <c r="D33" i="1"/>
  <c r="D32" i="1"/>
  <c r="D34" i="1" s="1"/>
  <c r="D29" i="1"/>
  <c r="D28" i="1"/>
  <c r="D27" i="1"/>
  <c r="D26" i="1"/>
  <c r="D23" i="1"/>
  <c r="D22" i="1"/>
  <c r="D21" i="1"/>
  <c r="D20" i="1"/>
  <c r="D17" i="1"/>
  <c r="D16" i="1"/>
  <c r="D15" i="1"/>
  <c r="D18" i="1" s="1"/>
  <c r="D12" i="1"/>
  <c r="D11" i="1"/>
  <c r="D10" i="1"/>
  <c r="D9" i="1"/>
  <c r="D8" i="1"/>
  <c r="D7" i="1"/>
  <c r="D6" i="1"/>
  <c r="D5" i="1"/>
  <c r="D24" i="6" l="1"/>
  <c r="D30" i="1"/>
  <c r="D47" i="8"/>
  <c r="D19" i="10"/>
  <c r="D47" i="12"/>
  <c r="D24" i="12"/>
  <c r="D31" i="10"/>
  <c r="D18" i="8"/>
  <c r="D35" i="10"/>
  <c r="D51" i="12"/>
  <c r="D24" i="1"/>
  <c r="D18" i="6"/>
  <c r="D30" i="12"/>
  <c r="D51" i="8"/>
  <c r="D18" i="12"/>
  <c r="D30" i="8"/>
  <c r="D25" i="10"/>
  <c r="D48" i="10"/>
  <c r="D13" i="12"/>
  <c r="D87" i="12"/>
  <c r="K14" i="14" s="1"/>
  <c r="D13" i="8"/>
  <c r="D80" i="8"/>
  <c r="K11" i="14" s="1"/>
  <c r="D47" i="1"/>
  <c r="D13" i="1"/>
  <c r="D75" i="1"/>
  <c r="K5" i="14" s="1"/>
  <c r="M5" i="14" s="1"/>
  <c r="M15" i="14" s="1"/>
  <c r="E43" i="13" s="1"/>
  <c r="D30" i="6"/>
  <c r="D159" i="6"/>
  <c r="K9" i="14" s="1"/>
  <c r="D13" i="6"/>
  <c r="D74" i="9"/>
  <c r="J6" i="14" s="1"/>
  <c r="L6" i="14" s="1"/>
  <c r="D47" i="6"/>
  <c r="D62" i="6"/>
  <c r="D67" i="1"/>
  <c r="D158" i="6" l="1"/>
  <c r="J9" i="14" s="1"/>
  <c r="D86" i="12"/>
  <c r="J14" i="14" s="1"/>
  <c r="D79" i="8"/>
  <c r="J11" i="14" s="1"/>
  <c r="D74" i="1"/>
  <c r="J5" i="14" s="1"/>
  <c r="L5" i="14" s="1"/>
  <c r="L15" i="14" s="1"/>
  <c r="E42" i="13" s="1"/>
  <c r="D12" i="10"/>
  <c r="D11" i="10"/>
  <c r="D10" i="10"/>
  <c r="D9" i="10"/>
  <c r="D8" i="10"/>
  <c r="D7" i="10"/>
  <c r="D6" i="10"/>
  <c r="D5" i="10"/>
  <c r="D76" i="10" l="1"/>
  <c r="K12" i="14" s="1"/>
  <c r="K15" i="14" s="1"/>
  <c r="D14" i="10"/>
  <c r="D75" i="10" s="1"/>
  <c r="J12" i="14" s="1"/>
  <c r="F1" i="1"/>
  <c r="E18" i="13"/>
  <c r="E40" i="13" s="1"/>
  <c r="E46" i="13" s="1"/>
  <c r="E38" i="13" l="1"/>
  <c r="E29" i="13"/>
  <c r="E39" i="13" s="1"/>
  <c r="E45" i="13" s="1"/>
  <c r="H7" i="14" l="1"/>
  <c r="H6" i="14"/>
  <c r="H5" i="14"/>
  <c r="H8" i="14" l="1"/>
  <c r="H9" i="14"/>
  <c r="H10" i="14"/>
  <c r="H11" i="14"/>
  <c r="H12" i="14"/>
  <c r="H13" i="14"/>
  <c r="H14" i="14"/>
  <c r="F1" i="12"/>
  <c r="F1" i="11"/>
  <c r="F1" i="10"/>
  <c r="F1" i="8"/>
  <c r="F1" i="7"/>
  <c r="F1" i="6"/>
  <c r="F1" i="5"/>
  <c r="F1" i="3"/>
  <c r="F1" i="9"/>
  <c r="J15" i="14" l="1"/>
</calcChain>
</file>

<file path=xl/sharedStrings.xml><?xml version="1.0" encoding="utf-8"?>
<sst xmlns="http://schemas.openxmlformats.org/spreadsheetml/2006/main" count="993" uniqueCount="260">
  <si>
    <r>
      <rPr>
        <b/>
        <sz val="11"/>
        <rFont val="Times New Roman"/>
        <family val="1"/>
      </rPr>
      <t>Puan</t>
    </r>
  </si>
  <si>
    <r>
      <rPr>
        <sz val="11"/>
        <rFont val="Times New Roman"/>
        <family val="1"/>
      </rPr>
      <t>a) SCIE veya SSCI kapsamındaki dergide yayımlanmış makale</t>
    </r>
  </si>
  <si>
    <r>
      <rPr>
        <sz val="11"/>
        <rFont val="Times New Roman"/>
        <family val="1"/>
      </rPr>
      <t>Q1*</t>
    </r>
  </si>
  <si>
    <r>
      <rPr>
        <sz val="11"/>
        <rFont val="Times New Roman"/>
        <family val="1"/>
      </rPr>
      <t>Q2*</t>
    </r>
  </si>
  <si>
    <r>
      <rPr>
        <sz val="11"/>
        <rFont val="Times New Roman"/>
        <family val="1"/>
      </rPr>
      <t>Q3*</t>
    </r>
  </si>
  <si>
    <r>
      <rPr>
        <sz val="11"/>
        <rFont val="Times New Roman"/>
        <family val="1"/>
      </rPr>
      <t>Q4*</t>
    </r>
  </si>
  <si>
    <r>
      <rPr>
        <sz val="11"/>
        <rFont val="Times New Roman"/>
        <family val="1"/>
      </rPr>
      <t>b) AHCI kapsamındaki dergide yayımlanmış makale</t>
    </r>
  </si>
  <si>
    <r>
      <rPr>
        <sz val="11"/>
        <rFont val="Times New Roman"/>
        <family val="1"/>
      </rPr>
      <t>c) ESCI veya Scopus kapsamındaki dergide yayımlanmış makale</t>
    </r>
  </si>
  <si>
    <r>
      <rPr>
        <sz val="11"/>
        <rFont val="Times New Roman"/>
        <family val="1"/>
      </rPr>
      <t>d) Diğer uluslararası indekslerde taranan dergide yayımlanmış makale</t>
    </r>
  </si>
  <si>
    <r>
      <rPr>
        <sz val="11"/>
        <rFont val="Times New Roman"/>
        <family val="1"/>
      </rPr>
      <t>e) Bu maddenin a, b, c veya d bentleri kapsamındaki dergide yayımlanmış editöre mektup, araştırma notu, özet veya kitap kritiği</t>
    </r>
  </si>
  <si>
    <r>
      <rPr>
        <sz val="11"/>
        <rFont val="Times New Roman"/>
        <family val="1"/>
      </rPr>
      <t>a) TR Dizin kapsamındaki dergide yayımlanmış makale</t>
    </r>
  </si>
  <si>
    <r>
      <rPr>
        <sz val="11"/>
        <rFont val="Times New Roman"/>
        <family val="1"/>
      </rPr>
      <t>b) Diğer hakemli dergide yayımlanmış makale</t>
    </r>
  </si>
  <si>
    <r>
      <rPr>
        <sz val="11"/>
        <rFont val="Times New Roman"/>
        <family val="1"/>
      </rPr>
      <t>a) BKCI kapsamındaki kitap</t>
    </r>
  </si>
  <si>
    <r>
      <rPr>
        <sz val="11"/>
        <rFont val="Times New Roman"/>
        <family val="1"/>
      </rPr>
      <t>b) BKCI kapsamındaki kitapta bölüm</t>
    </r>
  </si>
  <si>
    <r>
      <rPr>
        <sz val="11"/>
        <rFont val="Times New Roman"/>
        <family val="1"/>
      </rPr>
      <t>c) Diğer uluslararası/ulusal kitap</t>
    </r>
  </si>
  <si>
    <r>
      <rPr>
        <sz val="11"/>
        <rFont val="Times New Roman"/>
        <family val="1"/>
      </rPr>
      <t>d) Diğer uluslararası/ulusal kitapta bölüm</t>
    </r>
  </si>
  <si>
    <r>
      <rPr>
        <sz val="11"/>
        <rFont val="Times New Roman"/>
        <family val="1"/>
      </rPr>
      <t>a) SCIE, SSCI, AHCI, ESCI veya Scopus kapsamında yapılan atıf</t>
    </r>
  </si>
  <si>
    <r>
      <rPr>
        <sz val="11"/>
        <rFont val="Times New Roman"/>
        <family val="1"/>
      </rPr>
      <t>b) BKCI kapsamındaki kitapta yapılan atıf</t>
    </r>
  </si>
  <si>
    <r>
      <rPr>
        <sz val="11"/>
        <rFont val="Times New Roman"/>
        <family val="1"/>
      </rPr>
      <t>c) TR Dizin kapsamındaki dergide yapılan atıf</t>
    </r>
  </si>
  <si>
    <r>
      <rPr>
        <sz val="11"/>
        <rFont val="Times New Roman"/>
        <family val="1"/>
      </rPr>
      <t>d) Diğer uluslararası/ulusal kitap veya dergide yapılan atıf</t>
    </r>
  </si>
  <si>
    <r>
      <rPr>
        <sz val="11"/>
        <rFont val="Times New Roman"/>
        <family val="1"/>
      </rPr>
      <t>Araştırmacı olmak</t>
    </r>
  </si>
  <si>
    <r>
      <rPr>
        <sz val="11"/>
        <rFont val="Times New Roman"/>
        <family val="1"/>
      </rPr>
      <t>a) Uluslararası bilimsel toplantıda sunulan tam metni/özeti CPCI’da basılı/elektronik olarak yayımlanmış çalışma</t>
    </r>
  </si>
  <si>
    <r>
      <rPr>
        <sz val="11"/>
        <rFont val="Times New Roman"/>
        <family val="1"/>
      </rPr>
      <t xml:space="preserve">b) Diğer uluslararası/ulusal bilimsel toplantıda sunulan tam metni/özeti, basılı/elektronik olarak yayımlanmış çalışma
</t>
    </r>
    <r>
      <rPr>
        <sz val="11"/>
        <rFont val="Times New Roman"/>
        <family val="1"/>
      </rPr>
      <t>(Diğer   uluslararası/ulusal   bilimsel   toplantının   düzenleme   komitesinde,   kurum/tüzel kişilik/karar  organı  tarafından  resmi  olarak  görevlendirilmiş  üniversite/enstitü/bilimsel kurum/branş derneği akademisyen temsilcisi bulunması zorunludur.)</t>
    </r>
  </si>
  <si>
    <r>
      <rPr>
        <sz val="11"/>
        <rFont val="Times New Roman"/>
        <family val="1"/>
      </rPr>
      <t>a) Tescil edilmiş uluslararası patent</t>
    </r>
  </si>
  <si>
    <r>
      <rPr>
        <sz val="11"/>
        <rFont val="Times New Roman"/>
        <family val="1"/>
      </rPr>
      <t>b) Tescil edilmiş ulusal patent</t>
    </r>
  </si>
  <si>
    <r>
      <rPr>
        <sz val="11"/>
        <rFont val="Times New Roman"/>
        <family val="1"/>
      </rPr>
      <t>c) Tescil edilmiş faydalı model</t>
    </r>
  </si>
  <si>
    <r>
      <rPr>
        <sz val="11"/>
        <rFont val="Times New Roman"/>
        <family val="1"/>
      </rPr>
      <t>d) Kişisel patent başvurusunda bulunmuş olmak</t>
    </r>
  </si>
  <si>
    <r>
      <rPr>
        <i/>
        <sz val="11"/>
        <rFont val="Times New Roman"/>
        <family val="1"/>
      </rPr>
      <t xml:space="preserve">Bu maddeden </t>
    </r>
    <r>
      <rPr>
        <b/>
        <i/>
        <sz val="11"/>
        <rFont val="Times New Roman"/>
        <family val="1"/>
      </rPr>
      <t xml:space="preserve">en fazla 25 puan </t>
    </r>
    <r>
      <rPr>
        <i/>
        <sz val="11"/>
        <rFont val="Times New Roman"/>
        <family val="1"/>
      </rPr>
      <t>alınabilir.</t>
    </r>
  </si>
  <si>
    <r>
      <rPr>
        <sz val="11"/>
        <rFont val="Times New Roman"/>
        <family val="1"/>
      </rPr>
      <t>a) SCIE, SSCI, AHCI, ESCI veya Scopus kapsamındaki dergide editörlük</t>
    </r>
  </si>
  <si>
    <r>
      <rPr>
        <sz val="11"/>
        <rFont val="Times New Roman"/>
        <family val="1"/>
      </rPr>
      <t>b) BKCI veya Scopus kapsamındaki kitapta editörlük</t>
    </r>
  </si>
  <si>
    <r>
      <rPr>
        <sz val="11"/>
        <rFont val="Times New Roman"/>
        <family val="1"/>
      </rPr>
      <t>c) TR Dizin kapsamındaki dergide editörlük</t>
    </r>
  </si>
  <si>
    <t>Puan</t>
  </si>
  <si>
    <t>1. Uluslararası Makale</t>
  </si>
  <si>
    <t>2. Ulusal Makale</t>
  </si>
  <si>
    <t>ÖZEL BAŞVURU ŞARTLARI</t>
  </si>
  <si>
    <t>GELENEKSEL TÜRK SANATLARI, PLASTİK SANATLAR, TASARIM, SİNEMA, BİLİM/SANAT ALANI</t>
  </si>
  <si>
    <t>a)  Sergi içeriğinde en  az  15  adet  özgün  sanat  eseri/tasarımı/yorum  çalışması  barındıran kişisel sergi açmak</t>
  </si>
  <si>
    <t>b) Film festivaline seçilen, festival/sinema  salonu/müze/sanat galerisi/kültür merkezinde davetli olarak özel gösterimi yapılan filmin (orta/uzun metrajlı belgesel/kurmaca/deneysel) yönetmenliğini yapmak</t>
  </si>
  <si>
    <t>c)  Film festivaline seçilen, festival/sinema  salonu/müze/sanat  galerisi/kültür merkezinde davetli olarak özel gösterimi yapılan filmin görüntü yönetmenliğini yapmak</t>
  </si>
  <si>
    <t>d) Uluslararası/ulusal sergi, çalıştay, bienal, trienal, defile, gösteri, baskı, yayın, sunum, performans, festival, gösterim tarzındaki karma etkinlikte eseriyle yer almak</t>
  </si>
  <si>
    <t>e)  Uluslararası/ulusal sergi, çalıştay, bienal, trienal, defile, gösteri, baskı, yayın, sunum, performans,  festival,  gösterim  tarzındaki  sanatsal  etkinlikte  gösterimi  yapılmış  filmin (orta/uzun metrajlı belgesel/kurmaca/deneysel) ekibinde yer almak</t>
  </si>
  <si>
    <t>f) Kamusal alanda eserinin sürekli olarak sergilenmesi</t>
  </si>
  <si>
    <t>g) Belgelendirmek kaydıyla kamu kurum ve kuruluşları ile özel tüzel kişiler bünyesinde uygulanan tasarımı olmak</t>
  </si>
  <si>
    <t>h) Reklam/tanıtım filmi/müzik klibi yapmak</t>
  </si>
  <si>
    <t>MÜZİK BİLİM/SANAT ALANI</t>
  </si>
  <si>
    <t>Klasik Batı Müziği/Kompozisyon</t>
  </si>
  <si>
    <t>Klasik Batı Müziği/Yorumculuk</t>
  </si>
  <si>
    <t>d) Türk bestecilerine ait alanında en az 40 dakikalık solo konser vermek</t>
  </si>
  <si>
    <t>e) Karma konserde icrâcı olarak bulunmak</t>
  </si>
  <si>
    <t>f) Oda müziği konserinde icrâcı olarak bulunmak</t>
  </si>
  <si>
    <t>Türk Sanat Müziği/Türk Halk Müziği Kompozisyon (Bestecilik)</t>
  </si>
  <si>
    <t>b)  Türk  müziği  eğitiminde  kullanılabilecek  yayınlanmış/sergilenmiş  en  az  40  dakikalık müzik dağarcığı (çocuk şarkısı, etüt, alıştırma) oluşturmak.</t>
  </si>
  <si>
    <t>c)  Türk  müziği  ses/çalgılarına  yönelik  seslendirme  ve  yorumlama  becerisini  geliştirici metot/alıştırma kitabı tarzında eser vermek.</t>
  </si>
  <si>
    <t>Türk Sanat Müziği/Türk Halk Müziği Yorumculuk</t>
  </si>
  <si>
    <t>c) Koro konserde icrâcı olarak bulunmak.</t>
  </si>
  <si>
    <t>Orkestra Şefliği</t>
  </si>
  <si>
    <t>c)  Alan  özelliğini,  niteliğini,  uluslararası  boyutunu,  içeriğini,  konusunu  anlatan,  dijital platformda (şahsi kanallar hariç) yayınlanmış en az 30 dakikalık ses/video kaydı olmak.</t>
  </si>
  <si>
    <t>Müzik Teknolojileri</t>
  </si>
  <si>
    <t>a) Görsel/işitsel (film, belgesel, klip, tanıtım, albüm) yapımda müzik üretimi, ses tasarımı, kayıt, miks, mastering yaparak prodüksiyon süreci yürütmek/yapmak.</t>
  </si>
  <si>
    <t>b) Akustik/yazılım/donanım/çalgı tasarlamak/üretim sürecinde bulunmak.</t>
  </si>
  <si>
    <t>c) Atölye çalışması (workshop) yapmak.</t>
  </si>
  <si>
    <t>d)  Alan  özelliğini,  niteliğini,  uluslararası  boyutunu,  içeriğini,  konusunu  anlatan,  dijital platformda (şahsi kanallar hariç) yayınlanmış en az 30 dakikalık ses/video kaydı olmak.</t>
  </si>
  <si>
    <t>Müzik Teorileri/Müzikoloji (Müzik Bilimi)</t>
  </si>
  <si>
    <t>a)  Alan  özelliğini,  niteliğini,  uluslararası  boyutunu,  içeriğini,  konusunu  anlatan,  dijital platformda (şahsi kanallar hariç) yayınlanmış en az 30 dakikalık ses/video kaydı olmak.</t>
  </si>
  <si>
    <t>SAHNE SANATLARI BİLİM/SANAT ALANI</t>
  </si>
  <si>
    <t>Tiyatro Kuramı/Oyun Kuramı</t>
  </si>
  <si>
    <t>a)  Oyun/film/sahne  gösterisi  çalışmasında,  araştırma/yorum/dramatik  tasarım/yazınsal danışmanlık alanında görev almak.</t>
  </si>
  <si>
    <t>Oyunculuk-Reji</t>
  </si>
  <si>
    <t>c) Atölye çalışması yapmak.</t>
  </si>
  <si>
    <t>d) Tiyatro topluluğu çalıştırmak.</t>
  </si>
  <si>
    <t>e) Rejisör yardımcılığı yapmış olmak.</t>
  </si>
  <si>
    <t>Yorum-Dramatik Yazarlık</t>
  </si>
  <si>
    <t>a) Sahne, radyo, televizyon, sinema dallarında dramatik nitelikli yayınlanmış/sahnelenmiş metin yazmak.</t>
  </si>
  <si>
    <t>b) Özgün oyun metni yazmak.</t>
  </si>
  <si>
    <t>c)  Oyun/film/sahne  gösterisi  çalışmasında,  araştırma/yorum/dramatik  tasarım/yazınsal danışmanlık alanında görev almak.</t>
  </si>
  <si>
    <t>d) Senaryo incelemesi yazmak.</t>
  </si>
  <si>
    <t>e) Eleştiri ve tanıtım yazısı yazmak.</t>
  </si>
  <si>
    <t>Sahne Tasarımı</t>
  </si>
  <si>
    <t>b)  Oyun/film/sahne  gösterisi  çalışmasında,  araştırma/yorum/dramatik  tasarım/yazınsal danışmanlık alanında görev almak.</t>
  </si>
  <si>
    <t>c) Scenography/rejisörlük yapmış olmak.</t>
  </si>
  <si>
    <t>Opera Şarkıcılığı ve Rejisörlüğü</t>
  </si>
  <si>
    <t>c) Bir eşlik çalgısı ile solo olarak en az 45 dakikalık stüdyo kaydı sunmak.</t>
  </si>
  <si>
    <t>d) Farklı repertuvardan oluşan farklı sahne etkinliğinde icracı olarak bulunmak.</t>
  </si>
  <si>
    <t>Klasik Bale</t>
  </si>
  <si>
    <t>f)  Ulusal/uluslararası  festival,  workshop,  bienal,  gösterim  etkinliğine  katılmak/etkinlik düzenlemek.</t>
  </si>
  <si>
    <t>Dans ve Koreografi/Çağdaş Dans</t>
  </si>
  <si>
    <t>c)  Uluslararası  organizasyonda,  Çağdaş  Dans/Modern  Dans  Tekniği,  Koreografi,  Dans Kompozisyonu, Repertuvar, Doğaçlama dersinde eğitmenlik yapmış olmak.</t>
  </si>
  <si>
    <t>d)  Uluslararası/ulusal  festival,  workshop,  bienal,  gösterim  etkinliğine  katılmak/etkinlik düzenlemek.</t>
  </si>
  <si>
    <t>Halk Dansları</t>
  </si>
  <si>
    <t>d) Halk dansları topluluğu yönetmek.</t>
  </si>
  <si>
    <t>e) Halk dansları sahne projesinin anlatım metnini (senaryosunu) hazırlamak.</t>
  </si>
  <si>
    <t>f) Bu maddenin a bendi kapsamındaki dergide yayımlanmış vak'a takdimi</t>
  </si>
  <si>
    <t>a) Yaz-Kış Olimpiyat Oyunları ve Paralimpik Oyunlarda</t>
  </si>
  <si>
    <t>Sporcu olarak altın madalya almak</t>
  </si>
  <si>
    <t>Sporcu olarak gümüş madalya almak</t>
  </si>
  <si>
    <t>Sporcu olarak bronz madalya almak</t>
  </si>
  <si>
    <t>b) Yaz-Kış Üniversite Oyunları (Universiade) ve Avrupa-Dünya Şampiyonalarında</t>
  </si>
  <si>
    <t>c) Olimpik branşlarda en az üçüncü kademe antrenörlük belgesine sahip olmak</t>
  </si>
  <si>
    <t>d) Olimpik branşlarda A Milli Sporcu Belgesine sahip olmak</t>
  </si>
  <si>
    <t>EĞİTİM BİLİMLERİ TEMEL ALANI</t>
  </si>
  <si>
    <t>FEN BİLİMLERİ VE MATEMATİK TEMEL ALANI</t>
  </si>
  <si>
    <t>FİLOLOJİ TEMEL ALANI</t>
  </si>
  <si>
    <t>GÜZEL SANATLAR TEMEL ALANI</t>
  </si>
  <si>
    <t>HUKUK TEMEL ALANI</t>
  </si>
  <si>
    <t>MİMARLIK, PLANLAMA VE TASARIM TEMEL ALANI</t>
  </si>
  <si>
    <t>MÜHENDİSLİK TEMEL ALANI</t>
  </si>
  <si>
    <t>SAĞLIK BİLİMLERİ TEMEL ALANI</t>
  </si>
  <si>
    <t>SOSYAL, BEŞERİ VE İDARİ BİLİMLER TEMEL ALANI</t>
  </si>
  <si>
    <t>SPOR BİLİMLERİ TEMEL ALANI</t>
  </si>
  <si>
    <t>Adet</t>
  </si>
  <si>
    <t>Toplam</t>
  </si>
  <si>
    <t>İSTANBUL OKAN ÜNİVERSİTESİ AKADEMİK PERFORMANS DEĞERLENDİRME FORMU</t>
  </si>
  <si>
    <t>Akademik Birim :</t>
  </si>
  <si>
    <t>Akademik Bölüm :</t>
  </si>
  <si>
    <t>Ad-Soyad :</t>
  </si>
  <si>
    <t>Normal Puan</t>
  </si>
  <si>
    <t>Okan Üniversitesi İdari Süreçler</t>
  </si>
  <si>
    <t>Toplam Puan</t>
  </si>
  <si>
    <t>Alanlardan En Fazla Alınabilecek Puan</t>
  </si>
  <si>
    <t>Temel Alan :</t>
  </si>
  <si>
    <t xml:space="preserve">1. İdari Görevler </t>
  </si>
  <si>
    <t>2. Üniversite dışı kurumlarda görevlendirmeler</t>
  </si>
  <si>
    <t>a) Rektör</t>
  </si>
  <si>
    <t>b) Rektör Yardımcılığı</t>
  </si>
  <si>
    <t>c) Dekan</t>
  </si>
  <si>
    <t xml:space="preserve">e) Müdür </t>
  </si>
  <si>
    <t>h) Program Başkanlığı</t>
  </si>
  <si>
    <t>j) Komisyon / Kurul / Komite / Koordinatörlük / Direktörlük Üyeliği</t>
  </si>
  <si>
    <t>a) Üniversitelerarası Kurulun belirlediği Doçentlik Jüri Üyeliği</t>
  </si>
  <si>
    <t>b) Kamu kurumlarınca yapılan görevlendirmeler</t>
  </si>
  <si>
    <t>d) Meslek odalarının yönetim kurullarında görev almak</t>
  </si>
  <si>
    <t>e) Üniversitece onaylanmış sosyal sorumluluk projeleri düzenlemek</t>
  </si>
  <si>
    <t>f) Üniversitece onaylanmış sosyal sorumluluk projelerinde görev almak</t>
  </si>
  <si>
    <t xml:space="preserve">g) Tanıtım etkinlikleri </t>
  </si>
  <si>
    <t>Değerlendirme Dönemi :</t>
  </si>
  <si>
    <t>Unvan :</t>
  </si>
  <si>
    <t>UNVAN</t>
  </si>
  <si>
    <t>PROFESÖR</t>
  </si>
  <si>
    <t>DOÇENT</t>
  </si>
  <si>
    <t>ÖĞRETİM GÖREVLİSİ</t>
  </si>
  <si>
    <t>DOKTOR ÖĞRETİM ÜYESİ</t>
  </si>
  <si>
    <t>DİŞ HEKİMLİĞİ FAKÜLTESİ</t>
  </si>
  <si>
    <t>ECZACILIK FAKÜLTESİ</t>
  </si>
  <si>
    <t>EĞİTİM FAKÜLTESİ</t>
  </si>
  <si>
    <t>HUKUK FAKÜLTESİ</t>
  </si>
  <si>
    <t>İNSAN VE TOPLUM BİLİMLERİ FAKÜLTESİ</t>
  </si>
  <si>
    <t>İŞLETME VE YÖNETİM BİLİMLERİ FAKÜLTESİ</t>
  </si>
  <si>
    <t>KONSERVATUVAR</t>
  </si>
  <si>
    <t>MÜHENDİSLİK VE DOĞA BİLİMLERİ FAKÜLTESİ</t>
  </si>
  <si>
    <t>SAĞLIK BİLİMLERİ FAKÜLTESİ</t>
  </si>
  <si>
    <t>SANAT, TASARIM VE MİMARLIK FAKÜLTESİ</t>
  </si>
  <si>
    <t>TIP FAKÜLTESİ</t>
  </si>
  <si>
    <t>UYGULAMALI BİLİMLER FAKÜLTESİ</t>
  </si>
  <si>
    <t>MESLEK YÜKSEKOKULU</t>
  </si>
  <si>
    <t>SAĞLIK HİZMETLERİ MESLEK YÜKSEKOKULU</t>
  </si>
  <si>
    <t>LİSANSÜSTÜ EĞİTİM ENSTİTÜSÜ</t>
  </si>
  <si>
    <t>YABANCI DİLLER KOORDİNATÖRLÜĞÜ</t>
  </si>
  <si>
    <t>ATATÜRK İLKELERİ VE İNKILAP TARİHİ BÖLÜMÜ</t>
  </si>
  <si>
    <t>TÜRK DİLİ BÖLÜMÜ</t>
  </si>
  <si>
    <t>AKADEMİK BİRİMLER</t>
  </si>
  <si>
    <t>TEMEL ALANLAR</t>
  </si>
  <si>
    <t>k) Profesörlük, Doçentlik ya da Doktor Öğretim Üyesi Atanma ya da Yükseltme her bir Jüri üyeliği</t>
  </si>
  <si>
    <t>3. Kitap</t>
  </si>
  <si>
    <r>
      <t xml:space="preserve">Bu maddeden </t>
    </r>
    <r>
      <rPr>
        <b/>
        <i/>
        <sz val="11"/>
        <rFont val="Times New Roman"/>
        <family val="1"/>
      </rPr>
      <t>en fazla 55 puan</t>
    </r>
    <r>
      <rPr>
        <i/>
        <sz val="11"/>
        <rFont val="Times New Roman"/>
        <family val="1"/>
      </rPr>
      <t xml:space="preserve"> alınabilir.</t>
    </r>
  </si>
  <si>
    <r>
      <t xml:space="preserve">Bu maddeden </t>
    </r>
    <r>
      <rPr>
        <b/>
        <i/>
        <sz val="11"/>
        <rFont val="Times New Roman"/>
        <family val="1"/>
      </rPr>
      <t>en fazla 20 puan</t>
    </r>
    <r>
      <rPr>
        <i/>
        <sz val="11"/>
        <rFont val="Times New Roman"/>
        <family val="1"/>
      </rPr>
      <t xml:space="preserve"> alınabilir.</t>
    </r>
  </si>
  <si>
    <t>4. Atıf</t>
  </si>
  <si>
    <t>5. Lisansüstü Tez Danışmanlığı</t>
  </si>
  <si>
    <r>
      <t xml:space="preserve">
</t>
    </r>
    <r>
      <rPr>
        <i/>
        <sz val="11"/>
        <rFont val="Times New Roman"/>
        <family val="1"/>
      </rPr>
      <t xml:space="preserve">Bu maddeden </t>
    </r>
    <r>
      <rPr>
        <b/>
        <i/>
        <sz val="11"/>
        <rFont val="Times New Roman"/>
        <family val="1"/>
      </rPr>
      <t xml:space="preserve">en fazla 10 puan </t>
    </r>
    <r>
      <rPr>
        <i/>
        <sz val="11"/>
        <rFont val="Times New Roman"/>
        <family val="1"/>
      </rPr>
      <t xml:space="preserve">alınabilir.
</t>
    </r>
  </si>
  <si>
    <r>
      <t xml:space="preserve">Bu maddeden </t>
    </r>
    <r>
      <rPr>
        <b/>
        <i/>
        <sz val="11"/>
        <rFont val="Times New Roman"/>
        <family val="1"/>
        <charset val="162"/>
      </rPr>
      <t>en fazla</t>
    </r>
    <r>
      <rPr>
        <b/>
        <i/>
        <sz val="11"/>
        <rFont val="Times New Roman"/>
        <family val="1"/>
        <charset val="162"/>
      </rPr>
      <t>25 puan</t>
    </r>
    <r>
      <rPr>
        <i/>
        <sz val="11"/>
        <rFont val="Times New Roman"/>
      </rPr>
      <t xml:space="preserve"> alınabilir. </t>
    </r>
    <r>
      <rPr>
        <i/>
        <sz val="11"/>
        <rFont val="Times New Roman"/>
        <family val="1"/>
      </rPr>
      <t>Patentlerde puan kişi sayısına bölünür.</t>
    </r>
  </si>
  <si>
    <r>
      <t>Bu maddeden</t>
    </r>
    <r>
      <rPr>
        <b/>
        <i/>
        <sz val="11"/>
        <rFont val="Times New Roman"/>
        <family val="1"/>
      </rPr>
      <t>en fazla 90 puan</t>
    </r>
    <r>
      <rPr>
        <i/>
        <sz val="11"/>
        <rFont val="Times New Roman"/>
        <family val="1"/>
      </rPr>
      <t>alınabilir.</t>
    </r>
  </si>
  <si>
    <t>6. Bilimsel Araştırma Projesi</t>
  </si>
  <si>
    <t>7. Bilimsel Toplantı</t>
  </si>
  <si>
    <t>8. Eğitim-Öğretim</t>
  </si>
  <si>
    <t>9. Patent/Faydalı Model</t>
  </si>
  <si>
    <t>10. Ödül</t>
  </si>
  <si>
    <t>12. Yarışma, Proje ve Yazılım</t>
  </si>
  <si>
    <t>12. Sportif Başarı ve Temsil</t>
  </si>
  <si>
    <r>
      <rPr>
        <b/>
        <sz val="10"/>
        <rFont val="Times New Roman"/>
        <family val="1"/>
      </rPr>
      <t xml:space="preserve">* </t>
    </r>
    <r>
      <rPr>
        <sz val="10"/>
        <rFont val="Times New Roman"/>
        <family val="1"/>
      </rPr>
      <t xml:space="preserve">Web of Science Journal Impact Factor (JIF) Quartile
** Academic Ranking of World Universities (ARWU), Centre for Science and Technology Studies (CWTS) Leiden Ranking, Quacquarelli Symonds (QS) World University Rankings, Times Higher Education  (THE)  World  University  Rankings,  University  Ranking  by  Academic  Performance (URAP)
</t>
    </r>
    <r>
      <rPr>
        <b/>
        <sz val="10"/>
        <rFont val="Times New Roman"/>
        <family val="1"/>
      </rPr>
      <t xml:space="preserve">1. Kısaltmalar:
</t>
    </r>
    <r>
      <rPr>
        <sz val="10"/>
        <rFont val="Times New Roman"/>
        <family val="1"/>
      </rPr>
      <t xml:space="preserve">SCIE                                            : Web of Science Science Citation Index Expanded
SSCI                                            : Web of Science Social Sciences Citation Index
AHCI                                           : Web of Science Art and Humanities Citation Index
ESCI                                            : Web of Science Emerging Sources Citation Index
TR Dizin                                     : TÜBİTAK ULAKBİM TR Dizin
BKCI                                           : Web of Science Book Citation Index
CPCI                                           : Web of Science Conference Proceedings Citation Index
AB Çerçeve Programları            : Avrupa Birliği tarafından, üye ve aday ülkelerin çeşitli alanlardaki
ulusal   politika   ve   uygulamalarının   birbirine   yakınlaştırılması amacıyla oluşturulan Topluluk Programlarından birisidir.
UBYT                                         : TÜBİTAK Uluslararası Bilimsel Yayınları Teşvik
TÜBA GEBİP                             :  Türkiye  Bilimler  Akademisi  Üstün  Başarılı  Genç  Bilim  İnsanı
Ödülleri
TÜBA TESEP                            : Türkiye Bilimler Akademisi Bilimsel Telif Eser Ödülleri Programı
</t>
    </r>
    <r>
      <rPr>
        <b/>
        <sz val="10"/>
        <rFont val="Times New Roman"/>
        <family val="1"/>
      </rPr>
      <t xml:space="preserve">2. Tanımlar:
Yayımlanmış Makale               </t>
    </r>
    <r>
      <rPr>
        <sz val="10"/>
        <rFont val="Times New Roman"/>
        <family val="1"/>
      </rPr>
      <t xml:space="preserve">: Başvuru tarihi ile basılı veya elektronik olarak yayımlanmış özgün
makale
</t>
    </r>
    <r>
      <rPr>
        <b/>
        <sz val="10"/>
        <rFont val="Times New Roman"/>
        <family val="1"/>
      </rPr>
      <t xml:space="preserve">Uluslararası Patent                   </t>
    </r>
    <r>
      <rPr>
        <sz val="10"/>
        <rFont val="Times New Roman"/>
        <family val="1"/>
      </rPr>
      <t xml:space="preserve">:  Patent  Cooperation  Treaty  (PCT),  European  Patent  Convention
(EPC),  Eurasian  Patent  Organization  (EAPO),  African  Regional Intellectual  Property  Organization  (ARIPO),  African  Intellectual Property   Organization   (OAPI)   veya   doğrudan   ülkesel   (ulusal) koruma istenen bölgenin/ülkenin resmi ofisine yapılan; yeni, buluş basamağı  ve  sanayiye  uygulanabilirlik  kriterlerini  içeren  başvuru (buluş) için verilen koruma (tescil) belgesi
</t>
    </r>
    <r>
      <rPr>
        <b/>
        <sz val="10"/>
        <rFont val="Times New Roman"/>
        <family val="1"/>
      </rPr>
      <t>Ulusal Patent</t>
    </r>
    <r>
      <rPr>
        <sz val="10"/>
        <rFont val="Times New Roman"/>
        <family val="1"/>
      </rPr>
      <t>/</t>
    </r>
    <r>
      <rPr>
        <b/>
        <sz val="10"/>
        <rFont val="Times New Roman"/>
        <family val="1"/>
      </rPr>
      <t xml:space="preserve">Faydalı Model   </t>
    </r>
    <r>
      <rPr>
        <sz val="10"/>
        <rFont val="Times New Roman"/>
        <family val="1"/>
      </rPr>
      <t>: Türk Patent ve Marka Kurumu tarafından; yeni, buluş basamağı ve
sanayiye  uygulanabilirlik  kriterlerini  içeren  başvuru  (buluş)  için verilen koruma (tescil) belgesi</t>
    </r>
  </si>
  <si>
    <r>
      <rPr>
        <b/>
        <sz val="10"/>
        <rFont val="Times New Roman"/>
        <family val="1"/>
      </rPr>
      <t xml:space="preserve">* </t>
    </r>
    <r>
      <rPr>
        <sz val="10"/>
        <rFont val="Times New Roman"/>
        <family val="1"/>
      </rPr>
      <t xml:space="preserve">Web of Science Journal Impact Factor (JIF) Quartile
** Academic Ranking of World Universities (ARWU), Centre for Science and Technology Studies (CWTS) Leiden Ranking, Quacquarelli Symonds (QS) World University Rankings, Times Higher Education  (THE)  World  University  Rankings,  University  Ranking  by  Academic  Performance (URAP)
</t>
    </r>
    <r>
      <rPr>
        <b/>
        <sz val="10"/>
        <rFont val="Times New Roman"/>
        <family val="1"/>
      </rPr>
      <t xml:space="preserve">1. Kısaltmalar:
</t>
    </r>
    <r>
      <rPr>
        <sz val="10"/>
        <rFont val="Times New Roman"/>
        <family val="1"/>
      </rPr>
      <t xml:space="preserve">SCIE                                            : Web of Science Science Citation Index Expanded
SSCI                                            : Web of Science Social Sciences Citation Index
AHCI                                           : Web of Science Art and Humanities Citation Index
ESCI                                            : Web of Science Emerging Sources Citation Index
TR Dizin                                     : TÜBİTAK ULAKBİM TR Dizin
BKCI                                           : Web of Science Book Citation Index
CPCI                                           : Web of Science Conference Proceedings Citation Index
AB Çerçeve Programları            : Avrupa Birliği tarafından, üye ve aday ülkelerin çeşitli alanlardaki
ulusal   politika   ve   uygulamalarının   birbirine   yakınlaştırılması amacıyla oluşturulan Topluluk Programlarından birisidir.
UBYT                                         : TÜBİTAK Uluslararası Bilimsel Yayınları Teşvik
TÜBA GEBİP                             :  Türkiye  Bilimler  Akademisi  Üstün  Başarılı  Genç  Bilim  İnsanı
Ödülleri
TÜBA TESEP                            : Türkiye Bilimler Akademisi Bilimsel Telif Eser Ödülleri Programı
</t>
    </r>
    <r>
      <rPr>
        <b/>
        <sz val="10"/>
        <rFont val="Times New Roman"/>
        <family val="1"/>
      </rPr>
      <t xml:space="preserve">2. Tanımlar:
Başlıca Yazar                            </t>
    </r>
    <r>
      <rPr>
        <sz val="10"/>
        <rFont val="Times New Roman"/>
        <family val="1"/>
      </rPr>
      <t xml:space="preserve">:   Aşağıda   belirtilen   makalelerde   aday   başlıca   yazar   olarak
tanımlanır:
a) Tek yazarlı makale
b) Danışmanlığını yaptığı lisansüstü öğrenci(ler) ile birlikte yazılmış makale (aynı makalede birden fazla öğrenci ve ikinci danışman da yer  alabilir).  Ancak  ikinci  danışman  ilgili  yayında  başlıca  yazar sayılmaz.
</t>
    </r>
    <r>
      <rPr>
        <b/>
        <sz val="10"/>
        <rFont val="Times New Roman"/>
        <family val="1"/>
      </rPr>
      <t xml:space="preserve">Yayımlanmış Makale               </t>
    </r>
    <r>
      <rPr>
        <sz val="10"/>
        <rFont val="Times New Roman"/>
        <family val="1"/>
      </rPr>
      <t xml:space="preserve">: Başvuru tarihi ile basılı veya elektronik olarak yayımlanmış özgün
makale
</t>
    </r>
    <r>
      <rPr>
        <b/>
        <sz val="10"/>
        <rFont val="Times New Roman"/>
        <family val="1"/>
      </rPr>
      <t xml:space="preserve">Uluslararası Patent                   </t>
    </r>
    <r>
      <rPr>
        <sz val="10"/>
        <rFont val="Times New Roman"/>
        <family val="1"/>
      </rPr>
      <t xml:space="preserve">:  Patent  Cooperation  Treaty  (PCT),  European  Patent  Convention
(EPC),  Eurasian  Patent  Organization  (EAPO),  African  Regional Intellectual  Property  Organization  (ARIPO),  African  Intellectual Property   Organization   (OAPI)   veya   doğrudan   ülkesel   (ulusal) koruma istenen bölgenin/ülkenin resmi ofisine yapılan; yeni, buluş basamağı  ve  sanayiye  uygulanabilirlik  kriterlerini  içeren  başvuru (buluş) için verilen koruma (tescil) belgesi
</t>
    </r>
    <r>
      <rPr>
        <b/>
        <sz val="10"/>
        <rFont val="Times New Roman"/>
        <family val="1"/>
      </rPr>
      <t>Ulusal Patent</t>
    </r>
    <r>
      <rPr>
        <sz val="10"/>
        <rFont val="Times New Roman"/>
        <family val="1"/>
      </rPr>
      <t>/</t>
    </r>
    <r>
      <rPr>
        <b/>
        <sz val="10"/>
        <rFont val="Times New Roman"/>
        <family val="1"/>
      </rPr>
      <t xml:space="preserve">Faydalı Model   </t>
    </r>
    <r>
      <rPr>
        <sz val="10"/>
        <rFont val="Times New Roman"/>
        <family val="1"/>
      </rPr>
      <t>: Türk Patent ve Marka Kurumu tarafından; yeni, buluş basamağı ve
sanayiye  uygulanabilirlik  kriterlerini  içeren  başvuru  (buluş)  için verilen koruma (tescil) belgesi</t>
    </r>
  </si>
  <si>
    <r>
      <rPr>
        <b/>
        <sz val="10"/>
        <rFont val="Times New Roman"/>
        <family val="1"/>
      </rPr>
      <t xml:space="preserve">* </t>
    </r>
    <r>
      <rPr>
        <sz val="10"/>
        <rFont val="Times New Roman"/>
        <family val="1"/>
      </rPr>
      <t xml:space="preserve">Web of Science Journal Impact Factor (JIF) Quartile
** Academic Ranking of World Universities (ARWU), Centre for Science and Technology Studies (CWTS)  Leiden  Ranking,  QuacquarelliSymonds  (QS)  World  University Rankings,  Times  Higher Education  (THE)  World  University  Rankings,  University  Ranking  by  Academic  Performance (URAP)
</t>
    </r>
    <r>
      <rPr>
        <b/>
        <sz val="10"/>
        <rFont val="Times New Roman"/>
        <family val="1"/>
      </rPr>
      <t xml:space="preserve">1. Kısaltmalar:
</t>
    </r>
    <r>
      <rPr>
        <sz val="10"/>
        <rFont val="Times New Roman"/>
        <family val="1"/>
      </rPr>
      <t xml:space="preserve">SCIE                                            : Web of Science Science Citation Index Expanded
SSCI                                            : Web of Science Social Sciences Citation Index
AHCI                                           : Web of Science Art and Humanities Citation Index
ESCI                                            : Web of Science Emerging Sources Citation Index
TR Dizin                                     : TÜBİTAK ULAKBİM TR Dizin
BKCI                                           : Web of Science Book Citation Index
CPCI                                           : Web of Science Conference Proceedings Citation Index
AB Çerçeve Programları            : Avrupa Birliği tarafından, üye ve aday ülkelerin çeşitli alanlardaki
ulusal   politika   ve   uygulamalarının   birbirine   yakınlaştırılması amacıyla oluşturulan Topluluk Programlarından birisidir.
UBYT                                         : TÜBİTAK Uluslararası Bilimsel Yayınları Teşvik
TÜBA GEBİP                             :  Türkiye  Bilimler  Akademisi  Üstün  Başarılı  Genç  Bilim  İnsanı
Ödülleri
TÜBA TESEP                            : Türkiye Bilimler Akademisi Bilimsel Telif Eser Ödülleri Programı
</t>
    </r>
    <r>
      <rPr>
        <b/>
        <sz val="10"/>
        <rFont val="Times New Roman"/>
        <family val="1"/>
      </rPr>
      <t xml:space="preserve">2. Tanımlar:
Yayımlanmış Makale               </t>
    </r>
    <r>
      <rPr>
        <sz val="10"/>
        <rFont val="Times New Roman"/>
        <family val="1"/>
      </rPr>
      <t xml:space="preserve">: Başvuru tarihi ile basılı veya elektronik olarak yayımlanmış özgün
makale
</t>
    </r>
    <r>
      <rPr>
        <b/>
        <sz val="10"/>
        <rFont val="Times New Roman"/>
        <family val="1"/>
      </rPr>
      <t xml:space="preserve">Uluslararası Patent                   </t>
    </r>
    <r>
      <rPr>
        <sz val="10"/>
        <rFont val="Times New Roman"/>
        <family val="1"/>
      </rPr>
      <t xml:space="preserve">:  Patent  Cooperation  Treaty  (PCT),  European  Patent  Convention
(EPC),  Eurasian  Patent  Organization  (EAPO),  African  Regional Intellectual  Property  Organization  (ARIPO),  African  Intellectual Property   Organization   (OAPI)   veya   doğrudan   ülkesel   (ulusal) koruma istenen bölgenin/ülkenin resmi ofisine yapılan; yeni, buluş basamağı  ve  sanayiye  uygulanabilirlik  kriterlerini  içeren  başvuru (buluş) için verilen koruma (tescil) belgesi
</t>
    </r>
    <r>
      <rPr>
        <b/>
        <sz val="10"/>
        <rFont val="Times New Roman"/>
        <family val="1"/>
      </rPr>
      <t>Ulusal Patent</t>
    </r>
    <r>
      <rPr>
        <sz val="10"/>
        <rFont val="Times New Roman"/>
        <family val="1"/>
      </rPr>
      <t>/</t>
    </r>
    <r>
      <rPr>
        <b/>
        <sz val="10"/>
        <rFont val="Times New Roman"/>
        <family val="1"/>
      </rPr>
      <t xml:space="preserve">Faydalı Model   </t>
    </r>
    <r>
      <rPr>
        <sz val="10"/>
        <rFont val="Times New Roman"/>
        <family val="1"/>
      </rPr>
      <t>: Türk Patent ve Marka Kurumu tarafından; yeni, buluş basamağı ve
sanayiye  uygulanabilirlik  kriterlerini  içeren  başvuru  (buluş)  için verilen koruma (tescil) belgesi</t>
    </r>
  </si>
  <si>
    <r>
      <rPr>
        <b/>
        <sz val="10"/>
        <rFont val="Times New Roman"/>
        <family val="1"/>
      </rPr>
      <t xml:space="preserve">* </t>
    </r>
    <r>
      <rPr>
        <sz val="10"/>
        <rFont val="Times New Roman"/>
        <family val="1"/>
      </rPr>
      <t xml:space="preserve">Web of Science Journal Impact Factor (JIF) Quartile
** Academic Ranking of World Universities (ARWU), Centre for Science and Technology Studies (CWTS) Leiden Ranking, Quacquarelli Symonds (QS) World University Rankings, Times Higher Education  (THE)  World  University  Rankings,  University  Ranking  by  Academic  Performance (URAP)
</t>
    </r>
    <r>
      <rPr>
        <b/>
        <sz val="10"/>
        <rFont val="Times New Roman"/>
        <family val="1"/>
      </rPr>
      <t xml:space="preserve">1. Kısaltmalar:
</t>
    </r>
    <r>
      <rPr>
        <sz val="10"/>
        <rFont val="Times New Roman"/>
        <family val="1"/>
      </rPr>
      <t xml:space="preserve">SCIE                                            : Web of Science Science Citation Index Expanded
SSCI                                            : Web of Science Social Sciences Citation Index
AHCI                                           : Web of Science Art and Humanities Citation Index
ESCI                                            : Web of Science Emerging Sources Citation Index
TR Dizin                                     : TÜBİTAK ULAKBİM TR Dizin
BKCI                                           : Web of Science Book Citation Index
CPCI                                           : Web of Science Conference Proceedings Citation Index
AB Çerçeve Programları            : Avrupa Birliği tarafından, üye ve aday ülkelerin çeşitli alanlardaki
ulusal   politika   ve   uygulamalarının   birbirine   yakınlaştırılması amacıyla oluşturulan Topluluk Programlarından birisidir.
UBYT                                         : TÜBİTAK Uluslararası Bilimsel Yayınları Teşvik
TÜBA GEBİP                             :  Türkiye  Bilimler  Akademisi  Üstün  Başarılı  Genç  Bilim  İnsanı
Ödülleri
TÜBA TESEP                            : Türkiye Bilimler Akademisi Bilimsel Telif Eser Ödülleri Programı
</t>
    </r>
    <r>
      <rPr>
        <b/>
        <sz val="10"/>
        <rFont val="Times New Roman"/>
        <family val="1"/>
      </rPr>
      <t xml:space="preserve">2. Tanımlar:
Başlıca Yazar                            </t>
    </r>
    <r>
      <rPr>
        <sz val="10"/>
        <rFont val="Times New Roman"/>
        <family val="1"/>
      </rPr>
      <t xml:space="preserve">:   Aşağıda   belirtilen   makalelerde   aday   başlıca   yazar   olarak
tanımlanır:
a) Tek yazarlı makale
b) Makalenin yazarlarından ilk sırada yer alan yazar
c) Danışmanlığını yaptığı lisansüstü öğrenci(ler) ile birlikte yazılmış makale (aynı makalede birden fazla öğrenci ve ikinci danışman da yer  alabilir).  Ancak  ikinci  danışman  ilgili  yayında  başlıca  yazar sayılmaz.
</t>
    </r>
    <r>
      <rPr>
        <b/>
        <sz val="10"/>
        <rFont val="Times New Roman"/>
        <family val="1"/>
      </rPr>
      <t xml:space="preserve">Yayımlanmış Makale               </t>
    </r>
    <r>
      <rPr>
        <sz val="10"/>
        <rFont val="Times New Roman"/>
        <family val="1"/>
      </rPr>
      <t xml:space="preserve">: Başvuru tarihi ile basılı veya elektronik olarak yayımlanmış özgün
makale
</t>
    </r>
    <r>
      <rPr>
        <b/>
        <sz val="10"/>
        <rFont val="Times New Roman"/>
        <family val="1"/>
      </rPr>
      <t xml:space="preserve">Uluslararası Patent                   </t>
    </r>
    <r>
      <rPr>
        <sz val="10"/>
        <rFont val="Times New Roman"/>
        <family val="1"/>
      </rPr>
      <t xml:space="preserve">:  Patent  Cooperation  Treaty  (PCT),  European  Patent  Convention
(EPC),  Eurasian  Patent  Organization  (EAPO),  African  Regional Intellectual  Property  Organization  (ARIPO),  African  Intellectual Property   Organization   (OAPI)   veya   doğrudan   ülkesel   (ulusal) koruma istenen bölgenin/ülkenin resmi ofisine yapılan; yeni, buluş basamağı  ve  sanayiye  uygulanabilirlik  kriterlerini  içeren  başvuru (buluş) için verilen koruma (tescil) belgesi
</t>
    </r>
    <r>
      <rPr>
        <b/>
        <sz val="10"/>
        <rFont val="Times New Roman"/>
        <family val="1"/>
      </rPr>
      <t>Ulusal Patent</t>
    </r>
    <r>
      <rPr>
        <sz val="10"/>
        <rFont val="Times New Roman"/>
        <family val="1"/>
      </rPr>
      <t>/</t>
    </r>
    <r>
      <rPr>
        <b/>
        <sz val="10"/>
        <rFont val="Times New Roman"/>
        <family val="1"/>
      </rPr>
      <t xml:space="preserve">Faydalı Model   </t>
    </r>
    <r>
      <rPr>
        <sz val="10"/>
        <rFont val="Times New Roman"/>
        <family val="1"/>
      </rPr>
      <t>: Türk Patent ve Marka Kurumu tarafından; yeni, buluş basamağı ve
sanayiye  uygulanabilirlik  kriterlerini  içeren  başvuru  (buluş)  için verilen koruma (tescil) belgesi</t>
    </r>
  </si>
  <si>
    <r>
      <rPr>
        <b/>
        <sz val="10"/>
        <rFont val="Times New Roman"/>
        <family val="1"/>
      </rPr>
      <t xml:space="preserve">* </t>
    </r>
    <r>
      <rPr>
        <sz val="10"/>
        <rFont val="Times New Roman"/>
        <family val="1"/>
      </rPr>
      <t xml:space="preserve">Web of Science Journal Impact Factor (JIF) Quartile
**  Academic  Ranking  of  World  Universities  (ARWU),  Centre  for  Science  and  Technology  Studies (CWTS)  Leiden  Ranking,  Quacquarelli  Symonds  (QS)  World  University  Rankings,  Times  Higher Education (THE) World University Rankings, University Ranking by Academic Performance (URAP)
</t>
    </r>
    <r>
      <rPr>
        <b/>
        <sz val="10"/>
        <rFont val="Times New Roman"/>
        <family val="1"/>
      </rPr>
      <t xml:space="preserve">1. Kısaltmalar:
</t>
    </r>
    <r>
      <rPr>
        <sz val="10"/>
        <rFont val="Times New Roman"/>
        <family val="1"/>
      </rPr>
      <t xml:space="preserve">SCIE                                            : Web of Science Science Citation Index Expanded
SSCI                                            : Web of Science Social Sciences Citation Index
AHCI                                           : Web of Science Art and Humanities Citation Index
ESCI                                            : Web of Science Emerging Sources Citation Index
TR Dizin                                     : TÜBİTAK ULAKBİM TR Dizin
BKCI                                           : Web of Science Book Citation Index
CPCI                                           : Web of Science Conference Proceedings Citation Index
AB Çerçeve Programları            :  Avrupa  Birliği  tarafından,  üye  ve  aday  ülkelerin  çeşitli  alanlardaki
ulusal politika ve uygulamalarının birbirine yakınlaştırılması amacıyla oluşturulan Topluluk Programlarından birisidir.
UBYT                                         : TÜBİTAK Uluslararası Bilimsel Yayınları Teşvik
TÜBA GEBİP                             : Türkiye Bilimler Akademisi Üstün Başarılı Genç Bilim İnsanı Ödülleri TÜBA TESEP                            : Türkiye Bilimler Akademisi Bilimsel Telif Eser Ödülleri Programı
</t>
    </r>
    <r>
      <rPr>
        <b/>
        <sz val="10"/>
        <rFont val="Times New Roman"/>
        <family val="1"/>
      </rPr>
      <t xml:space="preserve">2. Tanımlar:
Başlıca Yazar                            </t>
    </r>
    <r>
      <rPr>
        <sz val="10"/>
        <rFont val="Times New Roman"/>
        <family val="1"/>
      </rPr>
      <t xml:space="preserve">: Aşağıda belirtilen makalelerde aday başlıca yazar olarak tanımlanır:
a) Tek yazarlı makale
b) Makalenin yazarlarından ilk sırada yer alan yazar
c)  Danışmanlığını  yaptığı  lisansüstü  öğrenci(ler)  ile  birlikte  yazılmış makale (aynı makalede birden fazla öğrenci ve ikinci danışman da yer alabilir). Ancak ikinci danışman ilgili yayında başlıca yazar sayılmaz.
</t>
    </r>
    <r>
      <rPr>
        <b/>
        <sz val="10"/>
        <rFont val="Times New Roman"/>
        <family val="1"/>
      </rPr>
      <t xml:space="preserve">Yayımlanmış Makale               </t>
    </r>
    <r>
      <rPr>
        <sz val="10"/>
        <rFont val="Times New Roman"/>
        <family val="1"/>
      </rPr>
      <t xml:space="preserve">:  Başvuru  tarihi  ile  basılı  veya  elektronik  olarak  yayımlanmış  özgün
makale
</t>
    </r>
    <r>
      <rPr>
        <b/>
        <sz val="10"/>
        <rFont val="Times New Roman"/>
        <family val="1"/>
      </rPr>
      <t xml:space="preserve">Uluslararası Patent                   </t>
    </r>
    <r>
      <rPr>
        <sz val="10"/>
        <rFont val="Times New Roman"/>
        <family val="1"/>
      </rPr>
      <t xml:space="preserve">: Patent Cooperation Treaty (PCT), European Patent Convention (EPC),
Eurasian  Patent  Organization  (EAPO),  African  Regional  Intellectual Property    Organization    (ARIPO),    African    Intellectual    Property Organization  (OAPI)  veya  doğrudan  ülkesel  (ulusal)  koruma  istenen bölgenin/ülkenin   resmi   ofisine   yapılan;   yeni,   buluş   basamağı   ve sanayiye uygulanabilirlik kriterlerini içeren başvuru (buluş) için verilen koruma (tescil) belgesi
</t>
    </r>
    <r>
      <rPr>
        <b/>
        <sz val="10"/>
        <rFont val="Times New Roman"/>
        <family val="1"/>
      </rPr>
      <t>Ulusal Patent</t>
    </r>
    <r>
      <rPr>
        <sz val="10"/>
        <rFont val="Times New Roman"/>
        <family val="1"/>
      </rPr>
      <t>/</t>
    </r>
    <r>
      <rPr>
        <b/>
        <sz val="10"/>
        <rFont val="Times New Roman"/>
        <family val="1"/>
      </rPr>
      <t xml:space="preserve">Faydalı Model   </t>
    </r>
    <r>
      <rPr>
        <sz val="10"/>
        <rFont val="Times New Roman"/>
        <family val="1"/>
      </rPr>
      <t>:  Türk  Patent  ve  Marka  Kurumu  tarafından;  yeni,  buluş  basamağı  ve
sanayiye uygulanabilirlik kriterlerini içeren başvuru (buluş) için verilen koruma (tescil) belgesi</t>
    </r>
  </si>
  <si>
    <t>FR.INK.107</t>
  </si>
  <si>
    <t>01</t>
  </si>
  <si>
    <t>Yayın Tarihi :</t>
  </si>
  <si>
    <t>Revizyon Tarihi :</t>
  </si>
  <si>
    <t>Sayfa No. :</t>
  </si>
  <si>
    <t>Rev. No. :</t>
  </si>
  <si>
    <t>Doküman Kodu :</t>
  </si>
  <si>
    <r>
      <t xml:space="preserve">Bu maddeden </t>
    </r>
    <r>
      <rPr>
        <b/>
        <i/>
        <sz val="11"/>
        <rFont val="Times New Roman"/>
        <family val="1"/>
      </rPr>
      <t xml:space="preserve">en fazla 30 puan </t>
    </r>
    <r>
      <rPr>
        <i/>
        <sz val="11"/>
        <rFont val="Times New Roman"/>
        <family val="1"/>
      </rPr>
      <t xml:space="preserve">alınabilir.
</t>
    </r>
  </si>
  <si>
    <t xml:space="preserve">i) Komisyon / Kurul / Komite / Koordinatörlük / </t>
  </si>
  <si>
    <t>a) TÜBİTAK, TÜBA vb. ulusal ve uluslararası kurumlar tarafından verilen bilim, sanat veya tasarım ödülü (her biri için)</t>
  </si>
  <si>
    <t>b) Uluslararası ödül (en iyi makale, en iyi bildiri gibi yayın veya en iyi ürün veya tasarım gibi proje temelinde verilen ödüller, her biri için)</t>
  </si>
  <si>
    <t>c) Ulusal ödül (en iyi makale, en iyi bildiri gibi yayın veya en iyi ürün veya tasarım gibi proje temelinde verilen ödüller, her biri için</t>
  </si>
  <si>
    <t>2023 - 2024 AKADEMİK YILI  (1 EYLÜL 2023 - 31 AĞUSTOS 2024)</t>
  </si>
  <si>
    <t>d) Dekan Yardımcılığı /  Müdür Yardımcılığı</t>
  </si>
  <si>
    <t>g) Bölüm Başkanlığı / Ana Bilim Dalı Başkanlığı</t>
  </si>
  <si>
    <t>ı) Direktörlük</t>
  </si>
  <si>
    <t>c) Üniversitemizin görevlendirmesi ile Yurt içi veya yurt dışındaki bir kurum veya kuruluşlarda görev almak</t>
  </si>
  <si>
    <t>Temel Alan Puanı  (Üst sınır uygulanmış)</t>
  </si>
  <si>
    <t>Temel Alan Puanı (Herhangi bir kısıt uygulanmadan, tüm akademik üretimlerin toplamı)</t>
  </si>
  <si>
    <t>c) Diğer  hakemli  dergide  yayımlanmış  editöre  mektup,  araştırma  notu,  özet  veya  kitap kritiği</t>
  </si>
  <si>
    <t>11. Editörlük/Editör Yardımcılığı</t>
  </si>
  <si>
    <r>
      <t xml:space="preserve">Bu maddeden </t>
    </r>
    <r>
      <rPr>
        <b/>
        <i/>
        <sz val="11"/>
        <color theme="1"/>
        <rFont val="Times New Roman"/>
        <family val="1"/>
      </rPr>
      <t xml:space="preserve">en fazla 25 puan </t>
    </r>
    <r>
      <rPr>
        <i/>
        <sz val="11"/>
        <color theme="1"/>
        <rFont val="Times New Roman"/>
        <family val="1"/>
      </rPr>
      <t>alınabilir.</t>
    </r>
  </si>
  <si>
    <t>Danışman olmak</t>
  </si>
  <si>
    <t>Koordinatör/yürütücü olmak</t>
  </si>
  <si>
    <t>Araştırmacı olmak</t>
  </si>
  <si>
    <r>
      <t xml:space="preserve">Bu maddeden </t>
    </r>
    <r>
      <rPr>
        <b/>
        <i/>
        <sz val="11"/>
        <color theme="1"/>
        <rFont val="Times New Roman"/>
        <family val="1"/>
      </rPr>
      <t>en fazla 20 puan</t>
    </r>
    <r>
      <rPr>
        <i/>
        <sz val="11"/>
        <color theme="1"/>
        <rFont val="Times New Roman"/>
        <family val="1"/>
      </rPr>
      <t xml:space="preserve"> alınabilir.</t>
    </r>
  </si>
  <si>
    <t>a) Doktora tezi</t>
  </si>
  <si>
    <t>b) Yüksek lisans tezi</t>
  </si>
  <si>
    <t>c)  Bale  repertuvarının  20.  ve  21.  yy.  corps  de  ballet/pas  de  deux/pas  de  trois/pas  de quatresolo eserinde solist olarak rol almak.
(Solistliğin  video  kaydı  ve  eserin  orijinal  kaydı,  adayın  doçentlik  başvuru  dosyasında bulunmalıdır.)</t>
  </si>
  <si>
    <r>
      <t xml:space="preserve">Bu maddeden </t>
    </r>
    <r>
      <rPr>
        <b/>
        <i/>
        <sz val="11"/>
        <rFont val="Times New Roman"/>
        <family val="1"/>
        <charset val="162"/>
      </rPr>
      <t xml:space="preserve">en fazla 15 puan </t>
    </r>
    <r>
      <rPr>
        <i/>
        <sz val="11"/>
        <rFont val="Times New Roman"/>
        <family val="1"/>
        <charset val="162"/>
      </rPr>
      <t>alınabilir.</t>
    </r>
  </si>
  <si>
    <r>
      <rPr>
        <sz val="11"/>
        <rFont val="Times New Roman"/>
        <family val="1"/>
        <charset val="162"/>
      </rPr>
      <t xml:space="preserve">a) Yarışma
</t>
    </r>
    <r>
      <rPr>
        <i/>
        <sz val="11"/>
        <rFont val="Times New Roman"/>
        <family val="1"/>
        <charset val="162"/>
      </rPr>
      <t>Geçerli yasa, yönetmelik ve esaslar çerçevesinde, ilgili kuruluşlar (Meslek Odaları, Yerel Yönetimler,  Kamu  Kurumları,  Özel  Kuruluşlar,  Uluslararası  Kuruluşlar)  tarafından düzenlenen,  mimarlık,  planlama,  kentsel  tasarım,  peyzaj  tasarımı,  iç  mimari  tasarım, endüstri ürünleri tasarımı yarışmalarında (öğrenci yarışması hariç) ödül/mansiyon alan ekip yürütücüsü/üyesi olmak (danışmanlık hariç).</t>
    </r>
  </si>
  <si>
    <r>
      <rPr>
        <sz val="11"/>
        <rFont val="Times New Roman"/>
        <family val="1"/>
        <charset val="162"/>
      </rPr>
      <t xml:space="preserve">b) Uygulanmış/Tamamlanmış Proje
</t>
    </r>
    <r>
      <rPr>
        <i/>
        <sz val="11"/>
        <rFont val="Times New Roman"/>
        <family val="1"/>
        <charset val="162"/>
      </rPr>
      <t>Geçerli  yasa,  yönetmelik  ve  esaslar  çerçevesinde,  üniversite  döner  sermayesi  veya üniversiteye bağlı kuruluşlar aracılığı ile veya üniversite dışında bulunduğu sürede ürettiği uygulanmış/tamamlanmış tasarım/planlama/koruma projesi hakkında kendisi veya başkası tarafından makale, kitap bölümü veya kitap yazmış/yazılmış olmak.</t>
    </r>
  </si>
  <si>
    <r>
      <rPr>
        <sz val="11"/>
        <rFont val="Times New Roman"/>
        <family val="1"/>
        <charset val="162"/>
      </rPr>
      <t xml:space="preserve">c) Yazılım
</t>
    </r>
    <r>
      <rPr>
        <i/>
        <sz val="11"/>
        <rFont val="Times New Roman"/>
        <family val="1"/>
        <charset val="162"/>
      </rPr>
      <t>Proje ve yapım yönetimi, tasarımı, planlama alanlarında yazılım üreticisi olmak.</t>
    </r>
  </si>
  <si>
    <r>
      <t xml:space="preserve">Bu madde kapsamında </t>
    </r>
    <r>
      <rPr>
        <b/>
        <i/>
        <sz val="11"/>
        <rFont val="Times New Roman"/>
        <family val="1"/>
        <charset val="162"/>
      </rPr>
      <t xml:space="preserve">en az 20 puan </t>
    </r>
    <r>
      <rPr>
        <i/>
        <sz val="11"/>
        <rFont val="Times New Roman"/>
        <family val="1"/>
        <charset val="162"/>
      </rPr>
      <t>almak zorunludur</t>
    </r>
  </si>
  <si>
    <r>
      <rPr>
        <sz val="11"/>
        <rFont val="Times New Roman"/>
        <family val="1"/>
        <charset val="162"/>
      </rPr>
      <t>a) Özgün Eser
Solo  çalgı,  oda  müziği,  orkestra  müziği  (senfonik  müzik),  sahne  müziği  (opera,  bale, modern dans, tiyatro, müzikli oyun), ses (vokal) topluluğu (eşlikli/eşliksiz koro, ses-piyano, solo insan sesi) ve elektronik müzik türlerinden yaratıcılık özelliğini, bestecilik niteliğini, teknik ve becerisini en üst düzeyde sergileyen, kendinden önce yapılmış kompozisyonlarla tema, ezgi, motif, cümle açılarından benzerlik göstermeyen, sanatsal üslup özelliği taşıyan özgün eser sunmak.</t>
    </r>
  </si>
  <si>
    <r>
      <rPr>
        <sz val="11"/>
        <rFont val="Times New Roman"/>
        <family val="1"/>
        <charset val="162"/>
      </rPr>
      <t>a) Solo Konser
Klasik batı müziğinin farklı dönemlerine ait farklı tür/formda seçkin solistik eserlerinden oluşan yorum/resital ile orkestra eşliğinde canlı solo konser vermek.
(</t>
    </r>
    <r>
      <rPr>
        <i/>
        <sz val="11"/>
        <rFont val="Times New Roman"/>
        <family val="1"/>
        <charset val="162"/>
      </rPr>
      <t>Solo  konsere  ait  video  kaydı  ile  solo  konserde  yer  alan  eserin  içerik,  teknik,  tarihsel, estetik, düşünsel (felsefi) bilgilerini içeren kişisel sunuş raporu, adayın doçentlik başvuru dosyasında  bulunmalıdır.  Radyo/TV’de  yayımlanmış  konser,  yurt  içinde/dışında  verilen konser  ile  ilgili  yayımlanmış  kritik,  ödül,  görsel, işitsel  ve  yazılı  belgeler jüri  üyelerine gönderilecek  dosyada  yer  almalıdır.  Ancak  anonslar  ve  çeşitli  konuşmalar  solo  konser süresine dâhil değildir.)</t>
    </r>
  </si>
  <si>
    <r>
      <rPr>
        <sz val="11"/>
        <rFont val="Times New Roman"/>
        <family val="1"/>
        <charset val="162"/>
      </rPr>
      <t xml:space="preserve">b) Albüm
Solo icrâ olmak üzere (eşlikli/eşliksiz) bandrollü/dijital, yayınlanmış DVD/CD/kaset/plak kaydı olmak.
</t>
    </r>
    <r>
      <rPr>
        <i/>
        <sz val="11"/>
        <rFont val="Times New Roman"/>
        <family val="1"/>
        <charset val="162"/>
      </rPr>
      <t>(Albüme ait müzik kaydı ile albümde yer alan eserin içerik, teknik, tarihsel, estetik, düşünsel (felsefi)  bilgilerini  içeren  kişisel  sunuş  raporu,  adayın  doçentlik  başvuru  dosyasında bulunmalıdır.</t>
    </r>
    <r>
      <rPr>
        <sz val="11"/>
        <rFont val="Times New Roman"/>
        <family val="1"/>
        <charset val="162"/>
      </rPr>
      <t>)</t>
    </r>
  </si>
  <si>
    <r>
      <rPr>
        <sz val="11"/>
        <rFont val="Times New Roman"/>
        <family val="1"/>
        <charset val="162"/>
      </rPr>
      <t xml:space="preserve">c) Albüm
Dijital müzik platformunda (şahsi kanallar hariç) yayınlanmış albüm yapmış olmak.
</t>
    </r>
    <r>
      <rPr>
        <i/>
        <sz val="11"/>
        <rFont val="Times New Roman"/>
        <family val="1"/>
        <charset val="162"/>
      </rPr>
      <t>(Albüme ait müzik kaydı ile albümde yer alan eserin içerik, teknik, tarihsel, estetik, düşünsel (felsefi)  bilgilerini  içeren  kişisel  sunuş  raporu,  adayın  doçentlik  başvuru  dosyasında bulunmalıdır.</t>
    </r>
    <r>
      <rPr>
        <sz val="11"/>
        <rFont val="Times New Roman"/>
        <family val="1"/>
        <charset val="162"/>
      </rPr>
      <t>)</t>
    </r>
  </si>
  <si>
    <r>
      <rPr>
        <sz val="11"/>
        <rFont val="Times New Roman"/>
        <family val="1"/>
        <charset val="162"/>
      </rPr>
      <t xml:space="preserve">a) Özgün Eser
Türk müziği türlerinden saz eseri/sözlü eser (klasik takım, fasıl, âyin, nâtık, dîvan, horon, halay,   zeybek,   yeni   form,   solo   çalgı    eseri)   olarak;    kendinden   önce   yapılmış kompozisyonlarla  tema,  ezgi,  motif,  cümle  açılarından  benzerlik  göstermeyen,  sanatsal üslup,  tavır  özelliği,  yaratıcılık,  bestecilik  niteliği  ve  teknik  beceriyi  en  üst  düzeyde sergileyen özgün eser sunmak.
</t>
    </r>
    <r>
      <rPr>
        <i/>
        <sz val="11"/>
        <rFont val="Times New Roman"/>
        <family val="1"/>
        <charset val="162"/>
      </rPr>
      <t>(Özgün  esere  ait  konser,  resital,  radyo-TV  programı,  stüdyo  çalışması,  dijital  platform (şahsi kanallar hariç) kaydı, sahne icrasına ait video kaydı, stüdyo icrasına ait ses kaydı basılı  materyali  ile  birlikte  sunulmalıdır.  Özgün  eserin  içerik,  teknik,  tarihsel,  estetik, düşünsel   (felsefi)   bilgilerini   içeren   kişisel   sunuş   raporu,   adayın   doçentlik   başvuru dosyasında  bulunmalıdır.  Sunulan  kayıtlar  ile  ilgili  icracıya  ait  (yorumcu)  bilgi,  belge (program kitapçığı, broşür, afiş), eser hakkında yazılmış eleştiri (kritik) yazısı, kazanılmış ödülü gösteren belge jüri üyelerine gönderilecek dosyada yer almalıdır. Müzik dağarcığı (çocuk şarkısı, etüt, alıştırma) bu madde kapsamında puanlanamaz.)</t>
    </r>
  </si>
  <si>
    <r>
      <rPr>
        <sz val="11"/>
        <rFont val="Times New Roman"/>
        <family val="1"/>
        <charset val="162"/>
      </rPr>
      <t>a) Konser
Türk  müziğinin  farklı  dönemlerine  ait  farklı  tür/formda  seçkin  solo  eserlerinden  oluşan canlı solo konser vermek.
(</t>
    </r>
    <r>
      <rPr>
        <i/>
        <sz val="11"/>
        <rFont val="Times New Roman"/>
        <family val="1"/>
        <charset val="162"/>
      </rPr>
      <t>Solo  konsere  ait  video  kaydı  ile  solo  konserde  yer  alan  eserin  içerik,  teknik,  tarihsel, estetik, düşünsel (felsefi) bilgilerini içeren kişisel sunuş raporu, adayın doçentlik başvuru dosyasında  bulunmalıdır.  Radyo/TV’de  yayımlanmış  konser,  yurt  içinde/dışında  verilen konser  ile  ilgili  yayımlanmış  kritik,  ödül,  görsel, işitsel  ve  yazılı  belgeler jüri  üyelerine gönderilecek dosyada yer almalıdır.)</t>
    </r>
  </si>
  <si>
    <r>
      <rPr>
        <sz val="11"/>
        <rFont val="Times New Roman"/>
        <family val="1"/>
        <charset val="162"/>
      </rPr>
      <t xml:space="preserve">a) Şeflik
Orkestra şefliği alanında farklı dönem/tür/ortam için bestelenmiş eser (senfoni, senfonik eser, konçerto ve solist eşliği, opera, bale, sahne eseri, oda orkestrası, modern topluluk) icralarından oluşan canlı konserlere ait toplamda en az dört saatlik video kaydı sunmak.
</t>
    </r>
    <r>
      <rPr>
        <i/>
        <sz val="11"/>
        <rFont val="Times New Roman"/>
        <family val="1"/>
        <charset val="162"/>
      </rPr>
      <t>(Video kaydının en az 30 dakikalık süresi Türk besteci eserlerinden oluşmalıdır. Sunulan kayıtlar en az üç farklı orkestra ile yapılmış olmalıdır. Her bir eserin içerik, teknik, tarihsel, estetik, düşünsel (felsefi) bilgilerini içeren kişisel sunuş raporu, görsel/işitsel kayıt, konser programı/afiş, adayın doçentlik başvuru dosyasında bulunmalıdır.</t>
    </r>
  </si>
  <si>
    <r>
      <rPr>
        <sz val="11"/>
        <rFont val="Times New Roman"/>
        <family val="1"/>
        <charset val="162"/>
      </rPr>
      <t xml:space="preserve">b) Atölye çalışması (workshop) yapmak.
</t>
    </r>
    <r>
      <rPr>
        <i/>
        <sz val="11"/>
        <rFont val="Times New Roman"/>
        <family val="1"/>
        <charset val="162"/>
      </rPr>
      <t>(Atölye  çalışmasının  en  az  üçer  saatlik  iki  oturumdan  oluşması  ve  akademik  ortamda verilmesi zorunludur.)</t>
    </r>
  </si>
  <si>
    <r>
      <rPr>
        <sz val="11"/>
        <rFont val="Times New Roman"/>
        <family val="1"/>
        <charset val="162"/>
      </rPr>
      <t xml:space="preserve">a) Oyunculuk
Ödenekli/ulusal tiyatroda rol almak.
</t>
    </r>
    <r>
      <rPr>
        <i/>
        <sz val="11"/>
        <rFont val="Times New Roman"/>
        <family val="1"/>
        <charset val="162"/>
      </rPr>
      <t>(Rolün  video  kaydı  ile  kuramsal  çalışması  (yazar  ve  dönemi,  rol  analizi,  rol  çalışma yöntemi, oyun ve rol yorumu) adayın doçentlik başvuru dosyasında bulunmalıdır.)</t>
    </r>
  </si>
  <si>
    <r>
      <rPr>
        <sz val="11"/>
        <rFont val="Times New Roman"/>
        <family val="1"/>
        <charset val="162"/>
      </rPr>
      <t xml:space="preserve">b) Reji
Ödenekli/ulusal tiyatroda oyun sahnelemek.
</t>
    </r>
    <r>
      <rPr>
        <i/>
        <sz val="11"/>
        <rFont val="Times New Roman"/>
        <family val="1"/>
        <charset val="162"/>
      </rPr>
      <t>(Sahnelenen oyuna ilişkin video kaydı ile reji defteri, adayın doçentlik başvuru dosyasında bulunmalıdır.)</t>
    </r>
  </si>
  <si>
    <r>
      <rPr>
        <sz val="11"/>
        <rFont val="Times New Roman"/>
        <family val="1"/>
        <charset val="162"/>
      </rPr>
      <t xml:space="preserve">a)    Ödenekli/ulusal    tiyatro/opera/balede    sahnelenmiş    oyun/sinema/dizi    platolarında uygulanmış özgün tasarım çalışması (sahne/dekor/kostüm/ışık) yapmak.
</t>
    </r>
    <r>
      <rPr>
        <i/>
        <sz val="11"/>
        <rFont val="Times New Roman"/>
        <family val="1"/>
        <charset val="162"/>
      </rPr>
      <t>(Tasarımın   görsel,   yazılı   belgesi,   çizimi,   adayın   doçentlik   başvuru   dosyasında bulunmalıdır.)</t>
    </r>
  </si>
  <si>
    <r>
      <rPr>
        <sz val="11"/>
        <rFont val="Times New Roman"/>
        <family val="1"/>
        <charset val="162"/>
      </rPr>
      <t xml:space="preserve">a) Opera Şarkıcılığı
Farklı dönemlere ait farklı opera eserlerinden sahnelenmiş olmak kaydıyla, opera eserinde solist icrâcı olarak bulunmak.
</t>
    </r>
    <r>
      <rPr>
        <i/>
        <sz val="11"/>
        <rFont val="Times New Roman"/>
        <family val="1"/>
        <charset val="162"/>
      </rPr>
      <t>(Opera  şarkıcılığının  video  kaydı  ile  belgesi/opera  aryalarından  oluşan,  orkestra  veya piyano eşlikli en az dört değişik konserden alınmış toplamda en az iki buçuk saatlik video kaydı, adayın doçentlik başvuru dosyasında bulunmalıdır.)</t>
    </r>
  </si>
  <si>
    <r>
      <rPr>
        <sz val="11"/>
        <rFont val="Times New Roman"/>
        <family val="1"/>
        <charset val="162"/>
      </rPr>
      <t xml:space="preserve">b) Opera Rejisörlüğü
Opera eseri sahnelemiş olmak.
</t>
    </r>
    <r>
      <rPr>
        <i/>
        <sz val="11"/>
        <rFont val="Times New Roman"/>
        <family val="1"/>
        <charset val="162"/>
      </rPr>
      <t>(Sahnelenen oyuna ilişkin video kaydı ile reji defteri, adayın doçentlik başvuru dosyasında bulunmalıdır.)</t>
    </r>
  </si>
  <si>
    <r>
      <rPr>
        <sz val="11"/>
        <rFont val="Times New Roman"/>
        <family val="1"/>
        <charset val="162"/>
      </rPr>
      <t xml:space="preserve">a) Sahnelenmiş eserde (klasik bale repertuvarı) solist olarak rol almak.
</t>
    </r>
    <r>
      <rPr>
        <i/>
        <sz val="11"/>
        <rFont val="Times New Roman"/>
        <family val="1"/>
        <charset val="162"/>
      </rPr>
      <t>(Solistliğin video kaydı ile belgesi, adayın doçentlik başvuru dosyasında bulunmalıdır.)</t>
    </r>
  </si>
  <si>
    <r>
      <rPr>
        <sz val="11"/>
        <rFont val="Times New Roman"/>
        <family val="1"/>
        <charset val="162"/>
      </rPr>
      <t xml:space="preserve">b) Eser/eserden bölüm (klasik bale repertuvarı) sahnelemek.
</t>
    </r>
    <r>
      <rPr>
        <i/>
        <sz val="11"/>
        <rFont val="Times New Roman"/>
        <family val="1"/>
        <charset val="162"/>
      </rPr>
      <t>(Sahnelene   eser/eserde  bölümün   video   kaydı   ile  belgesi,  adayın   doçentlik  başvuru dosyasında bulunmalıdır.)</t>
    </r>
  </si>
  <si>
    <r>
      <rPr>
        <sz val="11"/>
        <rFont val="Times New Roman"/>
        <family val="1"/>
        <charset val="162"/>
      </rPr>
      <t xml:space="preserve">d) Bale repertuvarının 20. ve 21. yy. corps de ballet/pas de deux/pas de trois/pas de quatre solo eserinde eser sahnelemek.
</t>
    </r>
    <r>
      <rPr>
        <i/>
        <sz val="11"/>
        <rFont val="Times New Roman"/>
        <family val="1"/>
        <charset val="162"/>
      </rPr>
      <t>(Sahnelenen  eserin  video  kaydı  ve  eserin  orijinal  kaydı,  adayın  doçentlik  başvuru dosyasında bulunmalıdır.)</t>
    </r>
  </si>
  <si>
    <r>
      <rPr>
        <sz val="11"/>
        <rFont val="Times New Roman"/>
        <family val="1"/>
        <charset val="162"/>
      </rPr>
      <t xml:space="preserve">e) Koreografisini yaptığı (üç dakikadan uzun) eseri sahnelemek.
</t>
    </r>
    <r>
      <rPr>
        <i/>
        <sz val="11"/>
        <rFont val="Times New Roman"/>
        <family val="1"/>
        <charset val="162"/>
      </rPr>
      <t>(Sahnelenen eserin belge ve raporu, adayın doçentlik başvuru dosyasında bulunmalıdır.)</t>
    </r>
  </si>
  <si>
    <r>
      <rPr>
        <sz val="11"/>
        <rFont val="Times New Roman"/>
        <family val="1"/>
        <charset val="162"/>
      </rPr>
      <t xml:space="preserve">a)  Dansçı  (çağdaş  dans,  modern  dans,  fiziksel  tiyatro,  performans  icracısı)  olarak, uluslararası/ulusal kurum/organizasyonda sahnelenen eser/projede rol almak.
</t>
    </r>
    <r>
      <rPr>
        <i/>
        <sz val="11"/>
        <rFont val="Times New Roman"/>
        <family val="1"/>
        <charset val="162"/>
      </rPr>
      <t>(Dansçılığın  video  kaydı,  ilgili  kurum/organizasyonundan  alınmış  görsel/yazılı  belgesi, adayın doçentlik başvuru dosyasında bulunmalıdır.)</t>
    </r>
  </si>
  <si>
    <r>
      <rPr>
        <sz val="11"/>
        <rFont val="Times New Roman"/>
        <family val="1"/>
        <charset val="162"/>
      </rPr>
      <t xml:space="preserve">b)    Koreograf    olarak,   uluslararası/ulusal    kurum/organizasyonda   sahnelenen   eserin koreografisini gerçekleştirmek.
</t>
    </r>
    <r>
      <rPr>
        <i/>
        <sz val="11"/>
        <rFont val="Times New Roman"/>
        <family val="1"/>
        <charset val="162"/>
      </rPr>
      <t>(Koreograflığın video kaydı, ilgili kurum/organizasyonundan alınmış görsel/yazılı belgesi, yaratı    içerikleri    hakkında    sunuş    raporu,    adayın    doçentlik    başvuru    dosyasında bulunmalıdır.)</t>
    </r>
  </si>
  <si>
    <r>
      <rPr>
        <sz val="11"/>
        <rFont val="Times New Roman"/>
        <family val="1"/>
        <charset val="162"/>
      </rPr>
      <t xml:space="preserve">a) Koreografisini yaptığı eseri sahnelemek.
</t>
    </r>
    <r>
      <rPr>
        <i/>
        <sz val="11"/>
        <rFont val="Times New Roman"/>
        <family val="1"/>
        <charset val="162"/>
      </rPr>
      <t>(Koreograflığın video kaydı, ilgili kurum/organizasyonundan alınmış görsel/yazılı belgesi, yaratı    içeriği,    paterni    hakkında    raporu,    adayın    doçentlik    başvuru    dosyasında bulunmalıdır.)</t>
    </r>
  </si>
  <si>
    <r>
      <rPr>
        <sz val="11"/>
        <rFont val="Times New Roman"/>
        <family val="1"/>
        <charset val="162"/>
      </rPr>
      <t xml:space="preserve">b) Kurumda sahnelenen eserde solist olarak rol almak.
</t>
    </r>
    <r>
      <rPr>
        <i/>
        <sz val="11"/>
        <rFont val="Times New Roman"/>
        <family val="1"/>
        <charset val="162"/>
      </rPr>
      <t>(Solistliğin  video  kaydı,  ilgili  kurumdan  alınmış  görsel/yazılı  belgesi,  adayın  doçentlik başvuru dosyasında bulunmalıdır.)</t>
    </r>
  </si>
  <si>
    <r>
      <t xml:space="preserve">c)  Türk  halk  oyunları  alanında,  konulu  gösteri/festival  etkinliğinde  yapımcı/yorumcu/ eğitici/koreograf olarak yer almak.
</t>
    </r>
    <r>
      <rPr>
        <i/>
        <sz val="11"/>
        <rFont val="Times New Roman"/>
        <family val="1"/>
        <charset val="162"/>
      </rPr>
      <t>(Konulu  gösteri/festival  ekinliğinin  video  kaydı,  ilgili  kurumdan  alınmış  görsel/yazılı belgesi,  yaratı  içeriği,  paterni  hakkında  raporu,  adayın  doçentlik  başvuru  dosyasında bulunmalıdır.)</t>
    </r>
  </si>
  <si>
    <r>
      <t xml:space="preserve">Özel başvuru şartları maddesinden </t>
    </r>
    <r>
      <rPr>
        <b/>
        <i/>
        <sz val="11"/>
        <color rgb="FF000000"/>
        <rFont val="Times New Roman"/>
        <family val="1"/>
        <charset val="162"/>
      </rPr>
      <t>en fazla 60 puan</t>
    </r>
    <r>
      <rPr>
        <sz val="11"/>
        <color rgb="FF000000"/>
        <rFont val="Times New Roman"/>
        <family val="1"/>
        <charset val="162"/>
      </rPr>
      <t xml:space="preserve"> alınabilir.</t>
    </r>
  </si>
  <si>
    <r>
      <t xml:space="preserve">Bu maddeden </t>
    </r>
    <r>
      <rPr>
        <b/>
        <i/>
        <sz val="11"/>
        <rFont val="Times New Roman"/>
        <family val="1"/>
      </rPr>
      <t xml:space="preserve">en fazla 5 puan </t>
    </r>
    <r>
      <rPr>
        <i/>
        <sz val="11"/>
        <rFont val="Times New Roman"/>
        <family val="1"/>
      </rPr>
      <t>alınabilir.</t>
    </r>
  </si>
  <si>
    <t>TÜM AKADEMİK BİRİMLER</t>
  </si>
  <si>
    <t>İLGİLİ ALAN</t>
  </si>
  <si>
    <t>Akademik üretimlerde yazar sayısına bakılmaksızın tam puan alır. Açıklama alanına ilgili akademik üretim ile ilgili bilgiler yazılması gerekmektedir (akademik üretim adı, linki vb.).</t>
  </si>
  <si>
    <t>Akademik Üretime İlişkin Bilgiler / Açıklamalar</t>
  </si>
  <si>
    <t>a) Dönemlik Programlarda GÜZ Yarıyılı haftalık ders yükü (saat)</t>
  </si>
  <si>
    <t>b) Dönemlik Programlarda BAHAR Yarıyılı haftalık ders yükü (saat)</t>
  </si>
  <si>
    <t>c) Yıllık Programlarda haftalık ders yükü (saat)</t>
  </si>
  <si>
    <t xml:space="preserve">a) Yürütülmekte olan AB, BM, Dünya Bankası, NATO ve benzeri uluslararası kuruluşlarca desteklenen bilimsel projeler (öğrenci projesi hariç) </t>
  </si>
  <si>
    <t xml:space="preserve">b) Yürütülmekte olan TÜBİTAK, DPT, SANTEZ  ve benzeri ulusal kuruluşlarca desteklenen bilimsel araştırma projesinde (öğrenci projesi hariç) </t>
  </si>
  <si>
    <t>c) Üniversiteler dışındaki kamu kurumu/özel kuruluşla yapılan başarı ile tamamlanmış Ar- Ge/Ür-Ge’ye dayalı bilimsel araştırma projesinde yürütücü/araştırmacı/danışman olmak</t>
  </si>
  <si>
    <t>d) Başarı ile tamamlanmış üniversitedeki BAP projesinde (tez ve uzmanlık projeleri hariç) yürütücü olmak</t>
  </si>
  <si>
    <t>e) TÜBİTAK öğrenci projelerinde danışman olmak</t>
  </si>
  <si>
    <t>İdari Görev + Görevlendirme Puanı (Üst sınır uygulanmış)</t>
  </si>
  <si>
    <t>İdari Görev + Görevlendirme Puanı (Herhangi bir kısıt uygulanmadan, tüm akademik üretimlerin toplamı)</t>
  </si>
  <si>
    <t>1/19</t>
  </si>
  <si>
    <t>Akademik Performans Puanı (Üst sınır uygulanmış)</t>
  </si>
  <si>
    <t>Akademik Performans Puanı (Herhangi bir kısıt uygulanmadan, tüm akademik üretimlerin toplamı)</t>
  </si>
  <si>
    <r>
      <t xml:space="preserve">Bu maddeden </t>
    </r>
    <r>
      <rPr>
        <b/>
        <i/>
        <sz val="10"/>
        <rFont val="Times New Roman"/>
        <family val="1"/>
        <charset val="162"/>
      </rPr>
      <t>en fazla 30 puan</t>
    </r>
    <r>
      <rPr>
        <i/>
        <sz val="10"/>
        <rFont val="Times New Roman"/>
        <family val="1"/>
        <charset val="162"/>
      </rPr>
      <t xml:space="preserve"> alınabilir.</t>
    </r>
  </si>
  <si>
    <r>
      <t xml:space="preserve">Bu maddeden </t>
    </r>
    <r>
      <rPr>
        <b/>
        <i/>
        <sz val="10"/>
        <rFont val="Times New Roman"/>
        <family val="1"/>
        <charset val="162"/>
      </rPr>
      <t>en fazla 15 puan</t>
    </r>
    <r>
      <rPr>
        <i/>
        <sz val="10"/>
        <rFont val="Times New Roman"/>
        <family val="1"/>
        <charset val="162"/>
      </rPr>
      <t xml:space="preserve"> alınabilir.</t>
    </r>
  </si>
  <si>
    <r>
      <t xml:space="preserve">- Sadece değerlendirme dönemi içinde yürütülen akademik faaliyetlerin </t>
    </r>
    <r>
      <rPr>
        <b/>
        <sz val="11"/>
        <color rgb="FFFF0000"/>
        <rFont val="Times New Roman"/>
        <family val="1"/>
        <charset val="162"/>
      </rPr>
      <t>"sarı"</t>
    </r>
    <r>
      <rPr>
        <sz val="10"/>
        <color rgb="FFFF0000"/>
        <rFont val="Times New Roman"/>
        <family val="1"/>
        <charset val="162"/>
      </rPr>
      <t xml:space="preserve"> olarak boyanın alanlara veri girişinin yapılması gerekmektedir.
- Öncelikle </t>
    </r>
    <r>
      <rPr>
        <b/>
        <sz val="11"/>
        <color rgb="FFFF0000"/>
        <rFont val="Times New Roman"/>
        <family val="1"/>
        <charset val="162"/>
      </rPr>
      <t>"Genel"</t>
    </r>
    <r>
      <rPr>
        <sz val="10"/>
        <color rgb="FFFF0000"/>
        <rFont val="Times New Roman"/>
        <family val="1"/>
        <charset val="162"/>
      </rPr>
      <t xml:space="preserve"> sayfasının doldurulması, daha sonra uzmanlık alanınız ile uyumlu olan </t>
    </r>
    <r>
      <rPr>
        <b/>
        <sz val="10"/>
        <color rgb="FFFF0000"/>
        <rFont val="Times New Roman"/>
        <family val="1"/>
        <charset val="162"/>
      </rPr>
      <t>"</t>
    </r>
    <r>
      <rPr>
        <b/>
        <sz val="11"/>
        <color rgb="FFFF0000"/>
        <rFont val="Times New Roman"/>
        <family val="1"/>
        <charset val="162"/>
      </rPr>
      <t>Temel Alan</t>
    </r>
    <r>
      <rPr>
        <b/>
        <sz val="10"/>
        <color rgb="FFFF0000"/>
        <rFont val="Times New Roman"/>
        <family val="1"/>
        <charset val="162"/>
      </rPr>
      <t>"</t>
    </r>
    <r>
      <rPr>
        <sz val="10"/>
        <color rgb="FFFF0000"/>
        <rFont val="Times New Roman"/>
        <family val="1"/>
        <charset val="162"/>
      </rPr>
      <t xml:space="preserve"> sayfasının doldurulması gerekmektedir. 
- </t>
    </r>
    <r>
      <rPr>
        <b/>
        <sz val="10"/>
        <color rgb="FFFF0000"/>
        <rFont val="Times New Roman"/>
        <family val="1"/>
        <charset val="162"/>
      </rPr>
      <t>"</t>
    </r>
    <r>
      <rPr>
        <b/>
        <sz val="11"/>
        <color rgb="FFFF0000"/>
        <rFont val="Times New Roman"/>
        <family val="1"/>
        <charset val="162"/>
      </rPr>
      <t>Temel Alan</t>
    </r>
    <r>
      <rPr>
        <b/>
        <sz val="10"/>
        <color rgb="FFFF0000"/>
        <rFont val="Times New Roman"/>
        <family val="1"/>
        <charset val="162"/>
      </rPr>
      <t>"</t>
    </r>
    <r>
      <rPr>
        <sz val="10"/>
        <color rgb="FFFF0000"/>
        <rFont val="Times New Roman"/>
        <family val="1"/>
        <charset val="162"/>
      </rPr>
      <t xml:space="preserve"> seçimi yapıldıktan sonra performans puanı oluşmaktadır.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</si>
</sst>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2" x14ac:knownFonts="1">
    <font>
      <sz val="10"/>
      <color rgb="FF000000"/>
      <name val="Times New Roman"/>
      <charset val="204"/>
    </font>
    <font>
      <b/>
      <sz val="11"/>
      <name val="Times New Roman"/>
    </font>
    <font>
      <sz val="11"/>
      <name val="Times New Roman"/>
    </font>
    <font>
      <b/>
      <sz val="11"/>
      <color rgb="FF000000"/>
      <name val="Times New Roman"/>
      <family val="2"/>
    </font>
    <font>
      <i/>
      <sz val="11"/>
      <name val="Times New Roman"/>
    </font>
    <font>
      <b/>
      <sz val="11"/>
      <name val="Times New Roman"/>
      <family val="1"/>
    </font>
    <font>
      <sz val="11"/>
      <name val="Times New Roman"/>
      <family val="1"/>
    </font>
    <font>
      <i/>
      <sz val="11"/>
      <name val="Times New Roman"/>
      <family val="1"/>
    </font>
    <font>
      <b/>
      <i/>
      <sz val="11"/>
      <name val="Times New Roman"/>
      <family val="1"/>
    </font>
    <font>
      <b/>
      <sz val="10"/>
      <name val="Times New Roman"/>
      <family val="1"/>
      <charset val="162"/>
    </font>
    <font>
      <sz val="10"/>
      <color rgb="FF000000"/>
      <name val="Times New Roman"/>
      <family val="1"/>
      <charset val="162"/>
    </font>
    <font>
      <sz val="10"/>
      <name val="Times New Roman"/>
      <family val="1"/>
      <charset val="162"/>
    </font>
    <font>
      <b/>
      <sz val="10"/>
      <color rgb="FF000000"/>
      <name val="Times New Roman"/>
      <family val="1"/>
      <charset val="162"/>
    </font>
    <font>
      <b/>
      <sz val="10"/>
      <name val="Times New Roman"/>
      <family val="1"/>
    </font>
    <font>
      <sz val="10"/>
      <name val="Arial Tur"/>
      <charset val="162"/>
    </font>
    <font>
      <sz val="9"/>
      <name val="Times New Roman"/>
      <family val="1"/>
      <charset val="162"/>
    </font>
    <font>
      <b/>
      <i/>
      <sz val="11"/>
      <name val="Times New Roman"/>
      <family val="1"/>
      <charset val="162"/>
    </font>
    <font>
      <b/>
      <sz val="26"/>
      <name val="Times New Roman"/>
      <family val="1"/>
      <charset val="162"/>
    </font>
    <font>
      <b/>
      <sz val="14"/>
      <name val="Times New Roman"/>
      <family val="1"/>
      <charset val="162"/>
    </font>
    <font>
      <b/>
      <sz val="11"/>
      <name val="Times New Roman"/>
      <family val="1"/>
      <charset val="162"/>
    </font>
    <font>
      <sz val="10"/>
      <color rgb="FF000000"/>
      <name val="Times New Roman"/>
      <charset val="204"/>
    </font>
    <font>
      <sz val="10"/>
      <color rgb="FF000000"/>
      <name val="Times New Roman"/>
      <family val="1"/>
    </font>
    <font>
      <sz val="10"/>
      <name val="Times New Roman"/>
      <family val="1"/>
    </font>
    <font>
      <sz val="8"/>
      <name val="Times New Roman"/>
      <family val="1"/>
      <charset val="162"/>
    </font>
    <font>
      <b/>
      <sz val="11"/>
      <color theme="1"/>
      <name val="Times New Roman"/>
      <family val="1"/>
    </font>
    <font>
      <sz val="11"/>
      <color theme="1"/>
      <name val="Times New Roman"/>
      <family val="1"/>
    </font>
    <font>
      <i/>
      <sz val="11"/>
      <color theme="1"/>
      <name val="Times New Roman"/>
      <family val="1"/>
    </font>
    <font>
      <b/>
      <i/>
      <sz val="11"/>
      <color theme="1"/>
      <name val="Times New Roman"/>
      <family val="1"/>
    </font>
    <font>
      <sz val="11"/>
      <color theme="1"/>
      <name val="Times New Roman"/>
      <family val="1"/>
      <charset val="162"/>
    </font>
    <font>
      <b/>
      <sz val="11"/>
      <color theme="1"/>
      <name val="Times New Roman"/>
      <family val="2"/>
    </font>
    <font>
      <b/>
      <sz val="10"/>
      <color theme="1"/>
      <name val="Times New Roman"/>
      <family val="1"/>
    </font>
    <font>
      <sz val="10"/>
      <color theme="1"/>
      <name val="Times New Roman"/>
      <family val="1"/>
    </font>
    <font>
      <sz val="11"/>
      <name val="Times New Roman"/>
      <family val="1"/>
      <charset val="162"/>
    </font>
    <font>
      <b/>
      <sz val="11"/>
      <color rgb="FF000000"/>
      <name val="Times New Roman"/>
      <family val="1"/>
      <charset val="162"/>
    </font>
    <font>
      <sz val="11"/>
      <color rgb="FF000000"/>
      <name val="Times New Roman"/>
      <family val="1"/>
      <charset val="162"/>
    </font>
    <font>
      <i/>
      <sz val="11"/>
      <name val="Times New Roman"/>
      <family val="1"/>
      <charset val="162"/>
    </font>
    <font>
      <b/>
      <i/>
      <sz val="11"/>
      <color rgb="FF000000"/>
      <name val="Times New Roman"/>
      <family val="1"/>
      <charset val="162"/>
    </font>
    <font>
      <b/>
      <sz val="11"/>
      <color rgb="FFFF0000"/>
      <name val="Times New Roman"/>
      <family val="1"/>
      <charset val="162"/>
    </font>
    <font>
      <i/>
      <sz val="10"/>
      <name val="Times New Roman"/>
      <family val="1"/>
      <charset val="162"/>
    </font>
    <font>
      <b/>
      <i/>
      <sz val="10"/>
      <name val="Times New Roman"/>
      <family val="1"/>
      <charset val="162"/>
    </font>
    <font>
      <sz val="10"/>
      <color rgb="FFFF0000"/>
      <name val="Times New Roman"/>
      <family val="1"/>
      <charset val="162"/>
    </font>
    <font>
      <b/>
      <sz val="10"/>
      <color rgb="FFFF0000"/>
      <name val="Times New Roman"/>
      <family val="1"/>
      <charset val="162"/>
    </font>
  </fonts>
  <fills count="15">
    <fill>
      <patternFill patternType="none"/>
    </fill>
    <fill>
      <patternFill patternType="gray125"/>
    </fill>
    <fill>
      <patternFill patternType="solid">
        <fgColor rgb="FFD9D9D9"/>
      </patternFill>
    </fill>
    <fill>
      <patternFill patternType="solid">
        <fgColor rgb="FFFFFF00"/>
        <bgColor indexed="64"/>
      </patternFill>
    </fill>
    <fill>
      <patternFill patternType="solid">
        <fgColor theme="9" tint="0.39997558519241921"/>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rgb="FF00B050"/>
        <bgColor indexed="64"/>
      </patternFill>
    </fill>
    <fill>
      <patternFill patternType="solid">
        <fgColor theme="6" tint="0.79998168889431442"/>
        <bgColor indexed="64"/>
      </patternFill>
    </fill>
    <fill>
      <patternFill patternType="solid">
        <fgColor rgb="FFFFFF99"/>
        <bgColor indexed="64"/>
      </patternFill>
    </fill>
    <fill>
      <patternFill patternType="solid">
        <fgColor theme="6" tint="0.39997558519241921"/>
        <bgColor indexed="64"/>
      </patternFill>
    </fill>
    <fill>
      <patternFill patternType="solid">
        <fgColor theme="8" tint="0.59999389629810485"/>
        <bgColor indexed="64"/>
      </patternFill>
    </fill>
    <fill>
      <patternFill patternType="solid">
        <fgColor rgb="FF92D050"/>
        <bgColor indexed="64"/>
      </patternFill>
    </fill>
  </fills>
  <borders count="24">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top style="thin">
        <color indexed="64"/>
      </top>
      <bottom/>
      <diagonal/>
    </border>
    <border>
      <left/>
      <right/>
      <top style="thin">
        <color indexed="64"/>
      </top>
      <bottom/>
      <diagonal/>
    </border>
    <border>
      <left/>
      <right/>
      <top style="thin">
        <color rgb="FF000000"/>
      </top>
      <bottom style="thin">
        <color rgb="FF000000"/>
      </bottom>
      <diagonal/>
    </border>
    <border>
      <left style="thin">
        <color indexed="64"/>
      </left>
      <right/>
      <top style="thin">
        <color indexed="64"/>
      </top>
      <bottom style="thin">
        <color rgb="FF000000"/>
      </bottom>
      <diagonal/>
    </border>
    <border>
      <left/>
      <right style="thin">
        <color indexed="64"/>
      </right>
      <top style="thin">
        <color indexed="64"/>
      </top>
      <bottom style="thin">
        <color rgb="FF000000"/>
      </bottom>
      <diagonal/>
    </border>
    <border>
      <left/>
      <right/>
      <top/>
      <bottom style="thin">
        <color indexed="64"/>
      </bottom>
      <diagonal/>
    </border>
  </borders>
  <cellStyleXfs count="3">
    <xf numFmtId="0" fontId="0" fillId="0" borderId="0"/>
    <xf numFmtId="0" fontId="14" fillId="0" borderId="0"/>
    <xf numFmtId="0" fontId="20" fillId="0" borderId="0"/>
  </cellStyleXfs>
  <cellXfs count="185">
    <xf numFmtId="0" fontId="0" fillId="0" borderId="0" xfId="0" applyFill="1" applyBorder="1" applyAlignment="1">
      <alignment horizontal="left" vertical="top"/>
    </xf>
    <xf numFmtId="0" fontId="23" fillId="0" borderId="7" xfId="0" applyFont="1" applyFill="1" applyBorder="1" applyAlignment="1" applyProtection="1">
      <alignment horizontal="left" vertical="center" wrapText="1"/>
    </xf>
    <xf numFmtId="0" fontId="11" fillId="0" borderId="0" xfId="1" applyFont="1" applyFill="1" applyAlignment="1" applyProtection="1">
      <alignment vertical="center"/>
    </xf>
    <xf numFmtId="0" fontId="23" fillId="0" borderId="7" xfId="0" quotePrefix="1" applyFont="1" applyFill="1" applyBorder="1" applyAlignment="1" applyProtection="1">
      <alignment horizontal="left" vertical="center" wrapText="1"/>
    </xf>
    <xf numFmtId="14" fontId="23" fillId="0" borderId="7" xfId="0" applyNumberFormat="1" applyFont="1" applyFill="1" applyBorder="1" applyAlignment="1" applyProtection="1">
      <alignment horizontal="left" vertical="center" wrapText="1"/>
    </xf>
    <xf numFmtId="0" fontId="11" fillId="0" borderId="0" xfId="0" applyFont="1" applyFill="1" applyBorder="1" applyAlignment="1" applyProtection="1">
      <alignment horizontal="left" vertical="top"/>
    </xf>
    <xf numFmtId="0" fontId="9" fillId="0" borderId="7" xfId="1" applyFont="1" applyFill="1" applyBorder="1" applyAlignment="1" applyProtection="1">
      <alignment vertical="center" wrapText="1"/>
    </xf>
    <xf numFmtId="0" fontId="11" fillId="0" borderId="8" xfId="1" applyFont="1" applyFill="1" applyBorder="1" applyAlignment="1" applyProtection="1">
      <alignment vertical="center" wrapText="1"/>
    </xf>
    <xf numFmtId="0" fontId="11" fillId="0" borderId="0" xfId="1" applyFont="1" applyFill="1" applyBorder="1" applyAlignment="1" applyProtection="1">
      <alignment vertical="center" wrapText="1"/>
    </xf>
    <xf numFmtId="0" fontId="11" fillId="0" borderId="0" xfId="1" applyFont="1" applyFill="1" applyBorder="1" applyAlignment="1" applyProtection="1">
      <alignment horizontal="center" vertical="center" wrapText="1"/>
    </xf>
    <xf numFmtId="0" fontId="11" fillId="0" borderId="0" xfId="1" applyFont="1" applyFill="1" applyBorder="1" applyAlignment="1" applyProtection="1">
      <alignment vertical="center"/>
    </xf>
    <xf numFmtId="0" fontId="9" fillId="8" borderId="14" xfId="1" applyFont="1" applyFill="1" applyBorder="1" applyAlignment="1" applyProtection="1">
      <alignment horizontal="center" vertical="center" wrapText="1"/>
    </xf>
    <xf numFmtId="0" fontId="9" fillId="8" borderId="14" xfId="1" applyFont="1" applyFill="1" applyBorder="1" applyAlignment="1" applyProtection="1">
      <alignment horizontal="center" vertical="center"/>
    </xf>
    <xf numFmtId="1" fontId="3" fillId="2" borderId="7" xfId="0" applyNumberFormat="1" applyFont="1" applyFill="1" applyBorder="1" applyAlignment="1" applyProtection="1">
      <alignment horizontal="center" vertical="center" shrinkToFit="1"/>
    </xf>
    <xf numFmtId="4" fontId="3" fillId="2" borderId="7" xfId="0" applyNumberFormat="1" applyFont="1" applyFill="1" applyBorder="1" applyAlignment="1" applyProtection="1">
      <alignment horizontal="center" vertical="center" shrinkToFit="1"/>
    </xf>
    <xf numFmtId="1" fontId="19" fillId="2" borderId="7" xfId="0" applyNumberFormat="1" applyFont="1" applyFill="1" applyBorder="1" applyAlignment="1" applyProtection="1">
      <alignment horizontal="center" vertical="center" shrinkToFit="1"/>
    </xf>
    <xf numFmtId="4" fontId="9" fillId="10" borderId="7" xfId="1" applyNumberFormat="1" applyFont="1" applyFill="1" applyBorder="1" applyAlignment="1" applyProtection="1">
      <alignment horizontal="center" vertical="center"/>
    </xf>
    <xf numFmtId="4" fontId="9" fillId="8" borderId="7" xfId="1" applyNumberFormat="1" applyFont="1" applyFill="1" applyBorder="1" applyAlignment="1" applyProtection="1">
      <alignment horizontal="center" vertical="center"/>
    </xf>
    <xf numFmtId="0" fontId="15" fillId="0" borderId="8" xfId="1" applyFont="1" applyFill="1" applyBorder="1" applyAlignment="1" applyProtection="1">
      <alignment vertical="center" wrapText="1"/>
    </xf>
    <xf numFmtId="0" fontId="15" fillId="0" borderId="0" xfId="1" applyFont="1" applyFill="1" applyBorder="1" applyAlignment="1" applyProtection="1">
      <alignment vertical="center" wrapText="1"/>
    </xf>
    <xf numFmtId="0" fontId="15" fillId="0" borderId="0" xfId="1" applyFont="1" applyFill="1" applyBorder="1" applyAlignment="1" applyProtection="1">
      <alignment horizontal="center" vertical="center" wrapText="1"/>
    </xf>
    <xf numFmtId="0" fontId="21" fillId="0" borderId="0" xfId="2" applyFont="1" applyFill="1" applyBorder="1" applyAlignment="1" applyProtection="1">
      <alignment horizontal="center" vertical="center"/>
    </xf>
    <xf numFmtId="0" fontId="21" fillId="0" borderId="0" xfId="2" applyFont="1" applyFill="1" applyBorder="1" applyAlignment="1" applyProtection="1">
      <alignment horizontal="left" vertical="center"/>
    </xf>
    <xf numFmtId="0" fontId="0" fillId="0" borderId="0" xfId="0" applyFill="1" applyBorder="1" applyAlignment="1" applyProtection="1">
      <alignment horizontal="left" vertical="top"/>
    </xf>
    <xf numFmtId="0" fontId="0" fillId="0" borderId="0" xfId="0" applyFill="1" applyBorder="1" applyAlignment="1" applyProtection="1">
      <alignment horizontal="center" vertical="top"/>
    </xf>
    <xf numFmtId="0" fontId="12" fillId="6" borderId="7" xfId="0" applyFont="1" applyFill="1" applyBorder="1" applyAlignment="1" applyProtection="1">
      <alignment horizontal="left" vertical="center" wrapText="1"/>
    </xf>
    <xf numFmtId="0" fontId="12" fillId="6" borderId="7" xfId="0" applyFont="1" applyFill="1" applyBorder="1" applyAlignment="1" applyProtection="1">
      <alignment horizontal="center" vertical="center" wrapText="1"/>
    </xf>
    <xf numFmtId="0" fontId="0" fillId="0" borderId="0" xfId="0" applyFill="1" applyBorder="1" applyAlignment="1" applyProtection="1">
      <alignment horizontal="left" vertical="center" wrapText="1"/>
    </xf>
    <xf numFmtId="0" fontId="0" fillId="0" borderId="7" xfId="0" applyFill="1" applyBorder="1" applyAlignment="1" applyProtection="1">
      <alignment vertical="center"/>
    </xf>
    <xf numFmtId="0" fontId="0" fillId="0" borderId="7" xfId="0" applyFill="1" applyBorder="1" applyAlignment="1" applyProtection="1">
      <alignment horizontal="center" vertical="center"/>
    </xf>
    <xf numFmtId="0" fontId="12" fillId="0" borderId="7" xfId="0" applyFont="1" applyFill="1" applyBorder="1" applyAlignment="1" applyProtection="1">
      <alignment horizontal="center" vertical="center"/>
    </xf>
    <xf numFmtId="0" fontId="0" fillId="0" borderId="0" xfId="0" applyFill="1" applyBorder="1" applyAlignment="1" applyProtection="1">
      <alignment horizontal="left" vertical="center"/>
    </xf>
    <xf numFmtId="2" fontId="10" fillId="0" borderId="7" xfId="0" applyNumberFormat="1" applyFont="1" applyFill="1" applyBorder="1" applyAlignment="1" applyProtection="1">
      <alignment horizontal="center" vertical="center"/>
    </xf>
    <xf numFmtId="2" fontId="12" fillId="0" borderId="7" xfId="0" applyNumberFormat="1"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6" fillId="8" borderId="7" xfId="0" applyFont="1" applyFill="1" applyBorder="1" applyAlignment="1" applyProtection="1">
      <alignment horizontal="left" vertical="center" wrapText="1"/>
    </xf>
    <xf numFmtId="0" fontId="1" fillId="8" borderId="7" xfId="0" applyFont="1" applyFill="1" applyBorder="1" applyAlignment="1" applyProtection="1">
      <alignment horizontal="center" vertical="center" wrapText="1"/>
    </xf>
    <xf numFmtId="2" fontId="1" fillId="8" borderId="7" xfId="0" applyNumberFormat="1" applyFont="1" applyFill="1" applyBorder="1" applyAlignment="1" applyProtection="1">
      <alignment horizontal="center" vertical="center" wrapText="1"/>
    </xf>
    <xf numFmtId="0" fontId="1" fillId="8" borderId="7" xfId="0" applyNumberFormat="1" applyFont="1" applyFill="1" applyBorder="1" applyAlignment="1" applyProtection="1">
      <alignment horizontal="left" vertical="center" wrapText="1"/>
    </xf>
    <xf numFmtId="0" fontId="0" fillId="0" borderId="0" xfId="0" applyFill="1" applyBorder="1" applyAlignment="1" applyProtection="1">
      <alignment horizontal="center" vertical="center"/>
    </xf>
    <xf numFmtId="0" fontId="1" fillId="2" borderId="7" xfId="0" applyNumberFormat="1" applyFont="1" applyFill="1" applyBorder="1" applyAlignment="1" applyProtection="1">
      <alignment horizontal="left" vertical="center" wrapText="1"/>
    </xf>
    <xf numFmtId="0" fontId="10" fillId="0" borderId="0" xfId="0" applyFont="1" applyFill="1" applyBorder="1" applyAlignment="1" applyProtection="1">
      <alignment horizontal="left" vertical="center"/>
    </xf>
    <xf numFmtId="0" fontId="2" fillId="0" borderId="7" xfId="0" applyFont="1" applyFill="1" applyBorder="1" applyAlignment="1" applyProtection="1">
      <alignment horizontal="left" vertical="center" wrapText="1"/>
    </xf>
    <xf numFmtId="0" fontId="0" fillId="0" borderId="7" xfId="0" applyFill="1" applyBorder="1" applyAlignment="1" applyProtection="1">
      <alignment horizontal="left" vertical="center" wrapText="1"/>
    </xf>
    <xf numFmtId="2" fontId="0" fillId="0" borderId="7" xfId="0" applyNumberFormat="1" applyFill="1" applyBorder="1" applyAlignment="1" applyProtection="1">
      <alignment horizontal="center" vertical="center"/>
    </xf>
    <xf numFmtId="0" fontId="0" fillId="0" borderId="7" xfId="0" applyNumberFormat="1" applyFill="1" applyBorder="1" applyAlignment="1" applyProtection="1">
      <alignment horizontal="left" vertical="center" wrapText="1"/>
    </xf>
    <xf numFmtId="0" fontId="2" fillId="0" borderId="7" xfId="0" applyFont="1" applyFill="1" applyBorder="1" applyAlignment="1" applyProtection="1">
      <alignment horizontal="right" vertical="center" wrapText="1"/>
    </xf>
    <xf numFmtId="2" fontId="0" fillId="7" borderId="7" xfId="0" applyNumberFormat="1" applyFill="1" applyBorder="1" applyAlignment="1" applyProtection="1">
      <alignment horizontal="center" vertical="center"/>
    </xf>
    <xf numFmtId="2" fontId="12" fillId="10" borderId="7" xfId="0" applyNumberFormat="1" applyFont="1" applyFill="1" applyBorder="1" applyAlignment="1" applyProtection="1">
      <alignment horizontal="center" vertical="center"/>
    </xf>
    <xf numFmtId="0" fontId="7" fillId="10" borderId="7" xfId="0" applyNumberFormat="1" applyFont="1" applyFill="1" applyBorder="1" applyAlignment="1" applyProtection="1">
      <alignment horizontal="left" vertical="center" wrapText="1"/>
    </xf>
    <xf numFmtId="0" fontId="6" fillId="0" borderId="7" xfId="0" applyFont="1" applyFill="1" applyBorder="1" applyAlignment="1" applyProtection="1">
      <alignment horizontal="left" vertical="center" wrapText="1"/>
    </xf>
    <xf numFmtId="0" fontId="5" fillId="2" borderId="7" xfId="0" applyNumberFormat="1" applyFont="1" applyFill="1" applyBorder="1" applyAlignment="1" applyProtection="1">
      <alignment horizontal="left" vertical="center" wrapText="1"/>
    </xf>
    <xf numFmtId="2" fontId="30" fillId="10" borderId="7" xfId="0" applyNumberFormat="1" applyFont="1" applyFill="1" applyBorder="1" applyAlignment="1" applyProtection="1">
      <alignment horizontal="center" vertical="center"/>
    </xf>
    <xf numFmtId="0" fontId="26" fillId="10" borderId="7" xfId="0" applyNumberFormat="1" applyFont="1" applyFill="1" applyBorder="1" applyAlignment="1" applyProtection="1">
      <alignment horizontal="left" vertical="center" wrapText="1"/>
    </xf>
    <xf numFmtId="0" fontId="24" fillId="2" borderId="7" xfId="0" applyNumberFormat="1" applyFont="1" applyFill="1" applyBorder="1" applyAlignment="1" applyProtection="1">
      <alignment horizontal="left" vertical="center" wrapText="1"/>
    </xf>
    <xf numFmtId="0" fontId="25" fillId="0" borderId="7" xfId="0" applyFont="1" applyFill="1" applyBorder="1" applyAlignment="1" applyProtection="1">
      <alignment horizontal="left" vertical="center" wrapText="1"/>
    </xf>
    <xf numFmtId="1" fontId="24" fillId="2" borderId="7" xfId="0" applyNumberFormat="1" applyFont="1" applyFill="1" applyBorder="1" applyAlignment="1" applyProtection="1">
      <alignment horizontal="center" vertical="center" shrinkToFit="1"/>
    </xf>
    <xf numFmtId="2" fontId="31" fillId="7" borderId="7" xfId="0" applyNumberFormat="1" applyFont="1" applyFill="1" applyBorder="1" applyAlignment="1" applyProtection="1">
      <alignment horizontal="center" vertical="center"/>
    </xf>
    <xf numFmtId="1" fontId="24" fillId="0" borderId="7" xfId="0" applyNumberFormat="1" applyFont="1" applyFill="1" applyBorder="1" applyAlignment="1" applyProtection="1">
      <alignment horizontal="center" vertical="center" shrinkToFit="1"/>
    </xf>
    <xf numFmtId="0" fontId="31" fillId="0" borderId="7" xfId="0" applyFont="1" applyFill="1" applyBorder="1" applyAlignment="1" applyProtection="1">
      <alignment horizontal="center" vertical="center"/>
    </xf>
    <xf numFmtId="2" fontId="31" fillId="0" borderId="7" xfId="0" applyNumberFormat="1" applyFont="1" applyFill="1" applyBorder="1" applyAlignment="1" applyProtection="1">
      <alignment horizontal="center" vertical="center"/>
    </xf>
    <xf numFmtId="0" fontId="31" fillId="0" borderId="7" xfId="0" applyNumberFormat="1" applyFont="1" applyFill="1" applyBorder="1" applyAlignment="1" applyProtection="1">
      <alignment horizontal="left" vertical="center" wrapText="1"/>
    </xf>
    <xf numFmtId="0" fontId="25" fillId="0" borderId="7" xfId="0" applyFont="1" applyFill="1" applyBorder="1" applyAlignment="1" applyProtection="1">
      <alignment horizontal="right" vertical="center" wrapText="1"/>
    </xf>
    <xf numFmtId="0" fontId="28" fillId="0" borderId="7" xfId="0" applyFont="1" applyFill="1" applyBorder="1" applyAlignment="1" applyProtection="1">
      <alignment horizontal="right" vertical="center" wrapText="1"/>
    </xf>
    <xf numFmtId="0" fontId="28" fillId="0" borderId="7" xfId="0" applyFont="1" applyFill="1" applyBorder="1" applyAlignment="1" applyProtection="1">
      <alignment horizontal="left" vertical="center" wrapText="1"/>
    </xf>
    <xf numFmtId="1" fontId="3" fillId="0" borderId="7" xfId="0" applyNumberFormat="1" applyFont="1" applyFill="1" applyBorder="1" applyAlignment="1" applyProtection="1">
      <alignment horizontal="center" vertical="center" shrinkToFit="1"/>
    </xf>
    <xf numFmtId="1" fontId="29" fillId="2" borderId="7" xfId="0" applyNumberFormat="1" applyFont="1" applyFill="1" applyBorder="1" applyAlignment="1" applyProtection="1">
      <alignment horizontal="center" vertical="center" shrinkToFit="1"/>
    </xf>
    <xf numFmtId="0" fontId="7" fillId="10" borderId="7" xfId="0" applyNumberFormat="1" applyFont="1" applyFill="1" applyBorder="1" applyAlignment="1" applyProtection="1">
      <alignment horizontal="left" vertical="top" wrapText="1"/>
    </xf>
    <xf numFmtId="0" fontId="19" fillId="2" borderId="18" xfId="0" applyFont="1" applyFill="1" applyBorder="1" applyAlignment="1" applyProtection="1">
      <alignment vertical="center" wrapText="1"/>
    </xf>
    <xf numFmtId="0" fontId="19" fillId="2" borderId="19" xfId="0" applyFont="1" applyFill="1" applyBorder="1" applyAlignment="1" applyProtection="1">
      <alignment vertical="center" wrapText="1"/>
    </xf>
    <xf numFmtId="2" fontId="19" fillId="2" borderId="10" xfId="0" applyNumberFormat="1" applyFont="1" applyFill="1" applyBorder="1" applyAlignment="1" applyProtection="1">
      <alignment vertical="center" wrapText="1"/>
    </xf>
    <xf numFmtId="0" fontId="19" fillId="2" borderId="19" xfId="0" applyNumberFormat="1" applyFont="1" applyFill="1" applyBorder="1" applyAlignment="1" applyProtection="1">
      <alignment horizontal="left" vertical="center" wrapText="1"/>
    </xf>
    <xf numFmtId="0" fontId="32" fillId="0" borderId="7" xfId="0" applyFont="1" applyFill="1" applyBorder="1" applyAlignment="1" applyProtection="1">
      <alignment horizontal="left" vertical="center" wrapText="1"/>
    </xf>
    <xf numFmtId="2" fontId="32" fillId="0" borderId="7" xfId="0" applyNumberFormat="1" applyFont="1" applyFill="1" applyBorder="1" applyAlignment="1" applyProtection="1">
      <alignment horizontal="left" vertical="center" wrapText="1"/>
    </xf>
    <xf numFmtId="0" fontId="32" fillId="0" borderId="7" xfId="0" applyNumberFormat="1" applyFont="1" applyFill="1" applyBorder="1" applyAlignment="1" applyProtection="1">
      <alignment horizontal="left" vertical="center" wrapText="1"/>
    </xf>
    <xf numFmtId="0" fontId="32" fillId="0" borderId="1" xfId="0" applyFont="1" applyFill="1" applyBorder="1" applyAlignment="1" applyProtection="1">
      <alignment horizontal="right" vertical="center" wrapText="1"/>
    </xf>
    <xf numFmtId="1" fontId="33" fillId="2" borderId="2" xfId="0" applyNumberFormat="1" applyFont="1" applyFill="1" applyBorder="1" applyAlignment="1" applyProtection="1">
      <alignment horizontal="center" vertical="center" shrinkToFit="1"/>
    </xf>
    <xf numFmtId="2" fontId="34" fillId="7" borderId="7" xfId="0" applyNumberFormat="1" applyFont="1" applyFill="1" applyBorder="1" applyAlignment="1" applyProtection="1">
      <alignment horizontal="center" vertical="center"/>
    </xf>
    <xf numFmtId="0" fontId="32" fillId="0" borderId="1" xfId="0" applyFont="1" applyFill="1" applyBorder="1" applyAlignment="1" applyProtection="1">
      <alignment horizontal="left" vertical="center" wrapText="1"/>
    </xf>
    <xf numFmtId="0" fontId="35" fillId="10" borderId="11" xfId="0" applyFont="1" applyFill="1" applyBorder="1" applyAlignment="1" applyProtection="1">
      <alignment vertical="center" wrapText="1"/>
    </xf>
    <xf numFmtId="0" fontId="35" fillId="10" borderId="23" xfId="0" applyFont="1" applyFill="1" applyBorder="1" applyAlignment="1" applyProtection="1">
      <alignment vertical="center" wrapText="1"/>
    </xf>
    <xf numFmtId="2" fontId="33" fillId="10" borderId="7" xfId="0" applyNumberFormat="1" applyFont="1" applyFill="1" applyBorder="1" applyAlignment="1" applyProtection="1">
      <alignment horizontal="center" vertical="center"/>
    </xf>
    <xf numFmtId="0" fontId="35" fillId="10" borderId="23" xfId="0" applyNumberFormat="1" applyFont="1" applyFill="1" applyBorder="1" applyAlignment="1" applyProtection="1">
      <alignment horizontal="left" vertical="center" wrapText="1"/>
    </xf>
    <xf numFmtId="2" fontId="0" fillId="0" borderId="0" xfId="0" applyNumberFormat="1" applyFill="1" applyBorder="1" applyAlignment="1" applyProtection="1">
      <alignment horizontal="left" vertical="top"/>
    </xf>
    <xf numFmtId="0" fontId="0" fillId="0" borderId="0" xfId="0" applyNumberFormat="1" applyFill="1" applyBorder="1" applyAlignment="1" applyProtection="1">
      <alignment horizontal="left" vertical="top" wrapText="1"/>
    </xf>
    <xf numFmtId="2" fontId="19" fillId="8" borderId="7" xfId="1" applyNumberFormat="1" applyFont="1" applyFill="1" applyBorder="1" applyAlignment="1" applyProtection="1">
      <alignment horizontal="center" vertical="center"/>
    </xf>
    <xf numFmtId="0" fontId="19" fillId="8" borderId="7" xfId="1" applyNumberFormat="1" applyFont="1" applyFill="1" applyBorder="1" applyAlignment="1" applyProtection="1">
      <alignment horizontal="left" vertical="center" wrapText="1"/>
    </xf>
    <xf numFmtId="2" fontId="10" fillId="0" borderId="0" xfId="0" applyNumberFormat="1" applyFont="1" applyFill="1" applyBorder="1" applyAlignment="1" applyProtection="1">
      <alignment horizontal="left" vertical="center"/>
    </xf>
    <xf numFmtId="0" fontId="10" fillId="0" borderId="0" xfId="0" applyNumberFormat="1" applyFont="1" applyFill="1" applyBorder="1" applyAlignment="1" applyProtection="1">
      <alignment horizontal="left" vertical="center" wrapText="1"/>
    </xf>
    <xf numFmtId="1" fontId="12" fillId="2" borderId="2" xfId="0" applyNumberFormat="1" applyFont="1" applyFill="1" applyBorder="1" applyAlignment="1" applyProtection="1">
      <alignment horizontal="center" vertical="center" shrinkToFit="1"/>
    </xf>
    <xf numFmtId="0" fontId="5" fillId="2" borderId="16" xfId="0" applyNumberFormat="1" applyFont="1" applyFill="1" applyBorder="1" applyAlignment="1" applyProtection="1">
      <alignment horizontal="left" vertical="center" wrapText="1"/>
    </xf>
    <xf numFmtId="0" fontId="7" fillId="10" borderId="17" xfId="0" applyNumberFormat="1" applyFont="1" applyFill="1" applyBorder="1" applyAlignment="1" applyProtection="1">
      <alignment horizontal="left" vertical="center" wrapText="1"/>
    </xf>
    <xf numFmtId="0" fontId="34" fillId="0" borderId="2" xfId="0" applyFont="1" applyFill="1" applyBorder="1" applyAlignment="1" applyProtection="1">
      <alignment horizontal="left" vertical="center" wrapText="1"/>
    </xf>
    <xf numFmtId="0" fontId="19" fillId="8" borderId="17" xfId="1" applyNumberFormat="1" applyFont="1" applyFill="1" applyBorder="1" applyAlignment="1" applyProtection="1">
      <alignment horizontal="left" vertical="center" wrapText="1"/>
    </xf>
    <xf numFmtId="0" fontId="19" fillId="9" borderId="16" xfId="0" applyNumberFormat="1" applyFont="1" applyFill="1" applyBorder="1" applyAlignment="1" applyProtection="1">
      <alignment horizontal="left" vertical="center" wrapText="1"/>
    </xf>
    <xf numFmtId="0" fontId="19" fillId="12" borderId="16" xfId="0" applyNumberFormat="1" applyFont="1" applyFill="1" applyBorder="1" applyAlignment="1" applyProtection="1">
      <alignment horizontal="left" vertical="center" wrapText="1"/>
    </xf>
    <xf numFmtId="1" fontId="33" fillId="2" borderId="7" xfId="0" applyNumberFormat="1" applyFont="1" applyFill="1" applyBorder="1" applyAlignment="1" applyProtection="1">
      <alignment horizontal="center" vertical="center" shrinkToFit="1"/>
    </xf>
    <xf numFmtId="0" fontId="19" fillId="12" borderId="7" xfId="0" applyNumberFormat="1" applyFont="1" applyFill="1" applyBorder="1" applyAlignment="1" applyProtection="1">
      <alignment horizontal="left" vertical="center" wrapText="1"/>
    </xf>
    <xf numFmtId="0" fontId="19" fillId="5" borderId="7" xfId="0" applyNumberFormat="1" applyFont="1" applyFill="1" applyBorder="1" applyAlignment="1" applyProtection="1">
      <alignment horizontal="left" vertical="center" wrapText="1"/>
    </xf>
    <xf numFmtId="0" fontId="34" fillId="0" borderId="7" xfId="0" applyFont="1" applyFill="1" applyBorder="1" applyAlignment="1" applyProtection="1">
      <alignment horizontal="left" vertical="center" wrapText="1"/>
    </xf>
    <xf numFmtId="0" fontId="19" fillId="5" borderId="7" xfId="0" applyFont="1" applyFill="1" applyBorder="1" applyAlignment="1" applyProtection="1">
      <alignment vertical="center" wrapText="1"/>
    </xf>
    <xf numFmtId="2" fontId="19" fillId="5" borderId="7" xfId="0" applyNumberFormat="1" applyFont="1" applyFill="1" applyBorder="1" applyAlignment="1" applyProtection="1">
      <alignment vertical="center" wrapText="1"/>
    </xf>
    <xf numFmtId="0" fontId="19" fillId="2" borderId="7" xfId="0" applyFont="1" applyFill="1" applyBorder="1" applyAlignment="1" applyProtection="1">
      <alignment vertical="center" wrapText="1"/>
    </xf>
    <xf numFmtId="0" fontId="19" fillId="2" borderId="7" xfId="0" applyNumberFormat="1" applyFont="1" applyFill="1" applyBorder="1" applyAlignment="1" applyProtection="1">
      <alignment horizontal="left" vertical="center" wrapText="1"/>
    </xf>
    <xf numFmtId="0" fontId="34" fillId="0" borderId="0" xfId="0" applyFont="1" applyFill="1" applyBorder="1" applyAlignment="1" applyProtection="1">
      <alignment horizontal="left" vertical="center"/>
    </xf>
    <xf numFmtId="2" fontId="34" fillId="0" borderId="0"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left" vertical="center" wrapText="1"/>
    </xf>
    <xf numFmtId="0" fontId="35" fillId="10" borderId="16" xfId="0" applyNumberFormat="1" applyFont="1" applyFill="1" applyBorder="1" applyAlignment="1" applyProtection="1">
      <alignment horizontal="left" vertical="center" wrapText="1"/>
    </xf>
    <xf numFmtId="2" fontId="0" fillId="0" borderId="0" xfId="0" applyNumberFormat="1" applyFill="1" applyBorder="1" applyAlignment="1" applyProtection="1">
      <alignment horizontal="left" vertical="center"/>
    </xf>
    <xf numFmtId="0" fontId="0" fillId="0" borderId="0" xfId="0" applyNumberFormat="1" applyFill="1" applyBorder="1" applyAlignment="1" applyProtection="1">
      <alignment horizontal="left" vertical="center" wrapText="1"/>
    </xf>
    <xf numFmtId="2" fontId="0" fillId="0" borderId="0" xfId="0" applyNumberFormat="1" applyFill="1" applyBorder="1" applyAlignment="1" applyProtection="1">
      <alignment horizontal="center" vertical="center"/>
    </xf>
    <xf numFmtId="0" fontId="11" fillId="11" borderId="7" xfId="1" applyFont="1" applyFill="1" applyBorder="1" applyAlignment="1" applyProtection="1">
      <alignment horizontal="center" vertical="center"/>
      <protection locked="0"/>
    </xf>
    <xf numFmtId="0" fontId="0" fillId="11" borderId="7" xfId="0" applyFill="1" applyBorder="1" applyAlignment="1" applyProtection="1">
      <alignment horizontal="center" vertical="center"/>
      <protection locked="0"/>
    </xf>
    <xf numFmtId="0" fontId="0" fillId="11" borderId="7" xfId="0" applyNumberFormat="1" applyFill="1" applyBorder="1" applyAlignment="1" applyProtection="1">
      <alignment horizontal="left" vertical="center" wrapText="1"/>
      <protection locked="0"/>
    </xf>
    <xf numFmtId="0" fontId="31" fillId="11" borderId="7" xfId="0" applyFont="1" applyFill="1" applyBorder="1" applyAlignment="1" applyProtection="1">
      <alignment horizontal="center" vertical="center"/>
      <protection locked="0"/>
    </xf>
    <xf numFmtId="0" fontId="31" fillId="11" borderId="7" xfId="0" applyNumberFormat="1" applyFont="1" applyFill="1" applyBorder="1" applyAlignment="1" applyProtection="1">
      <alignment horizontal="left" vertical="center" wrapText="1"/>
      <protection locked="0"/>
    </xf>
    <xf numFmtId="1" fontId="33" fillId="11" borderId="7" xfId="0" applyNumberFormat="1" applyFont="1" applyFill="1" applyBorder="1" applyAlignment="1" applyProtection="1">
      <alignment horizontal="center" vertical="center" shrinkToFit="1"/>
      <protection locked="0"/>
    </xf>
    <xf numFmtId="0" fontId="33" fillId="11" borderId="7" xfId="0" applyNumberFormat="1" applyFont="1" applyFill="1" applyBorder="1" applyAlignment="1" applyProtection="1">
      <alignment horizontal="left" vertical="center" wrapText="1" shrinkToFit="1"/>
      <protection locked="0"/>
    </xf>
    <xf numFmtId="1" fontId="12" fillId="11" borderId="7" xfId="0" applyNumberFormat="1" applyFont="1" applyFill="1" applyBorder="1" applyAlignment="1" applyProtection="1">
      <alignment horizontal="center" vertical="center" shrinkToFit="1"/>
      <protection locked="0"/>
    </xf>
    <xf numFmtId="0" fontId="12" fillId="11" borderId="7" xfId="0" applyNumberFormat="1" applyFont="1" applyFill="1" applyBorder="1" applyAlignment="1" applyProtection="1">
      <alignment horizontal="left" vertical="center" wrapText="1" shrinkToFit="1"/>
      <protection locked="0"/>
    </xf>
    <xf numFmtId="4" fontId="9" fillId="13" borderId="7" xfId="1" applyNumberFormat="1" applyFont="1" applyFill="1" applyBorder="1" applyAlignment="1" applyProtection="1">
      <alignment horizontal="center" vertical="center"/>
    </xf>
    <xf numFmtId="4" fontId="9" fillId="14" borderId="7" xfId="1" applyNumberFormat="1" applyFont="1" applyFill="1" applyBorder="1" applyAlignment="1" applyProtection="1">
      <alignment horizontal="center" vertical="center"/>
    </xf>
    <xf numFmtId="0" fontId="0" fillId="0" borderId="7" xfId="0" quotePrefix="1" applyFill="1" applyBorder="1" applyAlignment="1" applyProtection="1">
      <alignment vertical="center"/>
    </xf>
    <xf numFmtId="0" fontId="11" fillId="0" borderId="7" xfId="1" applyFont="1" applyFill="1" applyBorder="1" applyAlignment="1" applyProtection="1">
      <alignment horizontal="left" vertical="center" wrapText="1"/>
    </xf>
    <xf numFmtId="0" fontId="11" fillId="11" borderId="7" xfId="1" applyFont="1" applyFill="1" applyBorder="1" applyAlignment="1" applyProtection="1">
      <alignment horizontal="left" vertical="center" wrapText="1"/>
      <protection locked="0"/>
    </xf>
    <xf numFmtId="0" fontId="9" fillId="0" borderId="0" xfId="1" applyFont="1" applyFill="1" applyBorder="1" applyAlignment="1" applyProtection="1">
      <alignment horizontal="center" vertical="center" wrapText="1"/>
    </xf>
    <xf numFmtId="0" fontId="9" fillId="0" borderId="13" xfId="1" applyFont="1" applyFill="1" applyBorder="1" applyAlignment="1" applyProtection="1">
      <alignment horizontal="center" vertical="center" wrapText="1"/>
    </xf>
    <xf numFmtId="0" fontId="9" fillId="7" borderId="7" xfId="1" applyFont="1" applyFill="1" applyBorder="1" applyAlignment="1" applyProtection="1">
      <alignment horizontal="left" vertical="center" wrapText="1"/>
    </xf>
    <xf numFmtId="0" fontId="17" fillId="0" borderId="7" xfId="0" applyFont="1" applyFill="1" applyBorder="1" applyAlignment="1" applyProtection="1">
      <alignment horizontal="center" vertical="center" wrapText="1"/>
    </xf>
    <xf numFmtId="0" fontId="18" fillId="0" borderId="7" xfId="0" applyFont="1" applyFill="1" applyBorder="1" applyAlignment="1" applyProtection="1">
      <alignment horizontal="center" vertical="center" wrapText="1"/>
    </xf>
    <xf numFmtId="0" fontId="40" fillId="7" borderId="7" xfId="1" quotePrefix="1" applyFont="1" applyFill="1" applyBorder="1" applyAlignment="1" applyProtection="1">
      <alignment horizontal="left" vertical="center" wrapText="1"/>
    </xf>
    <xf numFmtId="0" fontId="40" fillId="7" borderId="7" xfId="1" applyFont="1" applyFill="1" applyBorder="1" applyAlignment="1" applyProtection="1">
      <alignment horizontal="left" vertical="center" wrapText="1"/>
    </xf>
    <xf numFmtId="0" fontId="23" fillId="0" borderId="15" xfId="0" applyFont="1" applyFill="1" applyBorder="1" applyAlignment="1" applyProtection="1">
      <alignment horizontal="left" vertical="center" wrapText="1"/>
    </xf>
    <xf numFmtId="0" fontId="23" fillId="0" borderId="17" xfId="0" applyFont="1" applyFill="1" applyBorder="1" applyAlignment="1" applyProtection="1">
      <alignment horizontal="left" vertical="center" wrapText="1"/>
    </xf>
    <xf numFmtId="0" fontId="9" fillId="14" borderId="7" xfId="1" applyFont="1" applyFill="1" applyBorder="1" applyAlignment="1" applyProtection="1">
      <alignment horizontal="left" vertical="center" wrapText="1"/>
    </xf>
    <xf numFmtId="0" fontId="11" fillId="0" borderId="7" xfId="0" applyFont="1" applyFill="1" applyBorder="1" applyAlignment="1" applyProtection="1">
      <alignment horizontal="left" vertical="center" wrapText="1"/>
    </xf>
    <xf numFmtId="0" fontId="9" fillId="8" borderId="7" xfId="1" applyFont="1" applyFill="1" applyBorder="1" applyAlignment="1" applyProtection="1">
      <alignment horizontal="left" vertical="center" wrapText="1"/>
    </xf>
    <xf numFmtId="0" fontId="9" fillId="13" borderId="7" xfId="1" applyFont="1" applyFill="1" applyBorder="1" applyAlignment="1" applyProtection="1">
      <alignment horizontal="left" vertical="center" wrapText="1"/>
    </xf>
    <xf numFmtId="0" fontId="38" fillId="10" borderId="7" xfId="1" applyFont="1" applyFill="1" applyBorder="1" applyAlignment="1" applyProtection="1">
      <alignment horizontal="left" vertical="center" wrapText="1"/>
    </xf>
    <xf numFmtId="0" fontId="13" fillId="4" borderId="7" xfId="0" applyFont="1" applyFill="1" applyBorder="1" applyAlignment="1" applyProtection="1">
      <alignment horizontal="center" vertical="center" wrapText="1"/>
    </xf>
    <xf numFmtId="0" fontId="5" fillId="2" borderId="7" xfId="0" applyFont="1" applyFill="1" applyBorder="1" applyAlignment="1" applyProtection="1">
      <alignment horizontal="left" vertical="center" wrapText="1"/>
    </xf>
    <xf numFmtId="0" fontId="1" fillId="2" borderId="7" xfId="0" applyFont="1" applyFill="1" applyBorder="1" applyAlignment="1" applyProtection="1">
      <alignment horizontal="left" vertical="center" wrapText="1"/>
    </xf>
    <xf numFmtId="0" fontId="26" fillId="10" borderId="7" xfId="0" applyFont="1" applyFill="1" applyBorder="1" applyAlignment="1" applyProtection="1">
      <alignment horizontal="left" vertical="center" wrapText="1"/>
    </xf>
    <xf numFmtId="0" fontId="7" fillId="10" borderId="7" xfId="0" applyFont="1" applyFill="1" applyBorder="1" applyAlignment="1" applyProtection="1">
      <alignment horizontal="left" vertical="center" wrapText="1"/>
    </xf>
    <xf numFmtId="0" fontId="7" fillId="10" borderId="7" xfId="0" applyFont="1" applyFill="1" applyBorder="1" applyAlignment="1" applyProtection="1">
      <alignment horizontal="left" vertical="top" wrapText="1"/>
    </xf>
    <xf numFmtId="0" fontId="24" fillId="2" borderId="7" xfId="0" applyFont="1" applyFill="1" applyBorder="1" applyAlignment="1" applyProtection="1">
      <alignment horizontal="left" vertical="center" wrapText="1"/>
    </xf>
    <xf numFmtId="0" fontId="19" fillId="8" borderId="7" xfId="1" applyFont="1" applyFill="1" applyBorder="1" applyAlignment="1" applyProtection="1">
      <alignment horizontal="left" vertical="center" wrapText="1"/>
    </xf>
    <xf numFmtId="0" fontId="9" fillId="4" borderId="7" xfId="0" applyFont="1" applyFill="1" applyBorder="1" applyAlignment="1" applyProtection="1">
      <alignment horizontal="center" vertical="center" wrapText="1"/>
    </xf>
    <xf numFmtId="0" fontId="19" fillId="12" borderId="7" xfId="0" applyFont="1" applyFill="1" applyBorder="1" applyAlignment="1" applyProtection="1">
      <alignment horizontal="center" vertical="center" wrapText="1"/>
    </xf>
    <xf numFmtId="0" fontId="35" fillId="10" borderId="15" xfId="0" applyFont="1" applyFill="1" applyBorder="1" applyAlignment="1" applyProtection="1">
      <alignment horizontal="left" vertical="center" wrapText="1"/>
    </xf>
    <xf numFmtId="0" fontId="35" fillId="10" borderId="16" xfId="0" applyFont="1" applyFill="1" applyBorder="1" applyAlignment="1" applyProtection="1">
      <alignment horizontal="left" vertical="center" wrapText="1"/>
    </xf>
    <xf numFmtId="0" fontId="19" fillId="5" borderId="7" xfId="0" applyFont="1" applyFill="1" applyBorder="1" applyAlignment="1" applyProtection="1">
      <alignment horizontal="left" vertical="center" wrapText="1"/>
    </xf>
    <xf numFmtId="0" fontId="19" fillId="12" borderId="15" xfId="0" applyFont="1" applyFill="1" applyBorder="1" applyAlignment="1" applyProtection="1">
      <alignment horizontal="center" vertical="center" wrapText="1"/>
    </xf>
    <xf numFmtId="0" fontId="19" fillId="12" borderId="16" xfId="0" applyFont="1" applyFill="1" applyBorder="1" applyAlignment="1" applyProtection="1">
      <alignment horizontal="center" vertical="center" wrapText="1"/>
    </xf>
    <xf numFmtId="0" fontId="19" fillId="12" borderId="17" xfId="0" applyFont="1" applyFill="1" applyBorder="1" applyAlignment="1" applyProtection="1">
      <alignment horizontal="center" vertical="center" wrapText="1"/>
    </xf>
    <xf numFmtId="0" fontId="19" fillId="9" borderId="15" xfId="0" applyFont="1" applyFill="1" applyBorder="1" applyAlignment="1" applyProtection="1">
      <alignment horizontal="center" vertical="center" wrapText="1"/>
    </xf>
    <xf numFmtId="0" fontId="19" fillId="9" borderId="16" xfId="0" applyFont="1" applyFill="1" applyBorder="1" applyAlignment="1" applyProtection="1">
      <alignment horizontal="center" vertical="center" wrapText="1"/>
    </xf>
    <xf numFmtId="0" fontId="19" fillId="9" borderId="17" xfId="0" applyFont="1" applyFill="1" applyBorder="1" applyAlignment="1" applyProtection="1">
      <alignment horizontal="center" vertical="center" wrapText="1"/>
    </xf>
    <xf numFmtId="0" fontId="19" fillId="8" borderId="15" xfId="1" applyFont="1" applyFill="1" applyBorder="1" applyAlignment="1" applyProtection="1">
      <alignment horizontal="left" vertical="center" wrapText="1"/>
    </xf>
    <xf numFmtId="0" fontId="19" fillId="8" borderId="16" xfId="1" applyFont="1" applyFill="1" applyBorder="1" applyAlignment="1" applyProtection="1">
      <alignment horizontal="left" vertical="center" wrapText="1"/>
    </xf>
    <xf numFmtId="0" fontId="19" fillId="8" borderId="17" xfId="1" applyFont="1" applyFill="1" applyBorder="1" applyAlignment="1" applyProtection="1">
      <alignment horizontal="left" vertical="center" wrapText="1"/>
    </xf>
    <xf numFmtId="0" fontId="19" fillId="2" borderId="18" xfId="0" applyFont="1" applyFill="1" applyBorder="1" applyAlignment="1" applyProtection="1">
      <alignment horizontal="left" vertical="center" wrapText="1"/>
    </xf>
    <xf numFmtId="0" fontId="19" fillId="2" borderId="19" xfId="0" applyFont="1" applyFill="1" applyBorder="1" applyAlignment="1" applyProtection="1">
      <alignment horizontal="left" vertical="center" wrapText="1"/>
    </xf>
    <xf numFmtId="0" fontId="19" fillId="2" borderId="10" xfId="0" applyFont="1" applyFill="1" applyBorder="1" applyAlignment="1" applyProtection="1">
      <alignment horizontal="left" vertical="center" wrapText="1"/>
    </xf>
    <xf numFmtId="0" fontId="5" fillId="2" borderId="15" xfId="0" applyFont="1" applyFill="1" applyBorder="1" applyAlignment="1" applyProtection="1">
      <alignment horizontal="left" vertical="center" wrapText="1"/>
    </xf>
    <xf numFmtId="0" fontId="5" fillId="2" borderId="16" xfId="0" applyFont="1" applyFill="1" applyBorder="1" applyAlignment="1" applyProtection="1">
      <alignment horizontal="left" vertical="center" wrapText="1"/>
    </xf>
    <xf numFmtId="0" fontId="5" fillId="2" borderId="17" xfId="0" applyFont="1" applyFill="1" applyBorder="1" applyAlignment="1" applyProtection="1">
      <alignment horizontal="left" vertical="center" wrapText="1"/>
    </xf>
    <xf numFmtId="0" fontId="7" fillId="10" borderId="15" xfId="0" applyFont="1" applyFill="1" applyBorder="1" applyAlignment="1" applyProtection="1">
      <alignment horizontal="left" vertical="center" wrapText="1"/>
    </xf>
    <xf numFmtId="0" fontId="7" fillId="10" borderId="16" xfId="0" applyFont="1" applyFill="1" applyBorder="1" applyAlignment="1" applyProtection="1">
      <alignment horizontal="left" vertical="center" wrapText="1"/>
    </xf>
    <xf numFmtId="0" fontId="7" fillId="10" borderId="17" xfId="0" applyFont="1" applyFill="1" applyBorder="1" applyAlignment="1" applyProtection="1">
      <alignment horizontal="left" vertical="center" wrapText="1"/>
    </xf>
    <xf numFmtId="0" fontId="32" fillId="0" borderId="2" xfId="0" applyFont="1" applyFill="1" applyBorder="1" applyAlignment="1" applyProtection="1">
      <alignment horizontal="left" vertical="center" wrapText="1"/>
    </xf>
    <xf numFmtId="0" fontId="32" fillId="0" borderId="20" xfId="0" applyFont="1" applyFill="1" applyBorder="1" applyAlignment="1" applyProtection="1">
      <alignment horizontal="left" vertical="center" wrapText="1"/>
    </xf>
    <xf numFmtId="0" fontId="12" fillId="6" borderId="7" xfId="0" applyFont="1" applyFill="1" applyBorder="1" applyAlignment="1" applyProtection="1">
      <alignment horizontal="center" vertical="center" wrapText="1"/>
    </xf>
    <xf numFmtId="0" fontId="13" fillId="3" borderId="7" xfId="2" applyFont="1" applyFill="1" applyBorder="1" applyAlignment="1" applyProtection="1">
      <alignment horizontal="center" vertical="center" wrapText="1"/>
    </xf>
    <xf numFmtId="0" fontId="21" fillId="0" borderId="9" xfId="2" applyFont="1" applyFill="1" applyBorder="1" applyAlignment="1" applyProtection="1">
      <alignment horizontal="left" vertical="center" wrapText="1"/>
    </xf>
    <xf numFmtId="0" fontId="21" fillId="0" borderId="10" xfId="2" applyFont="1" applyFill="1" applyBorder="1" applyAlignment="1" applyProtection="1">
      <alignment horizontal="left" vertical="center" wrapText="1"/>
    </xf>
    <xf numFmtId="0" fontId="21" fillId="0" borderId="11" xfId="2" applyFont="1" applyFill="1" applyBorder="1" applyAlignment="1" applyProtection="1">
      <alignment horizontal="left" vertical="center" wrapText="1"/>
    </xf>
    <xf numFmtId="0" fontId="21" fillId="0" borderId="12" xfId="2" applyFont="1" applyFill="1" applyBorder="1" applyAlignment="1" applyProtection="1">
      <alignment horizontal="left" vertical="center" wrapText="1"/>
    </xf>
    <xf numFmtId="0" fontId="21" fillId="0" borderId="3" xfId="2" applyFont="1" applyFill="1" applyBorder="1" applyAlignment="1" applyProtection="1">
      <alignment horizontal="left" vertical="center" wrapText="1"/>
    </xf>
    <xf numFmtId="0" fontId="21" fillId="0" borderId="4" xfId="2" applyFont="1" applyFill="1" applyBorder="1" applyAlignment="1" applyProtection="1">
      <alignment horizontal="left" vertical="center" wrapText="1"/>
    </xf>
    <xf numFmtId="0" fontId="21" fillId="0" borderId="5" xfId="2" applyFont="1" applyFill="1" applyBorder="1" applyAlignment="1" applyProtection="1">
      <alignment horizontal="left" vertical="center" wrapText="1"/>
    </xf>
    <xf numFmtId="0" fontId="21" fillId="0" borderId="6" xfId="2" applyFont="1" applyFill="1" applyBorder="1" applyAlignment="1" applyProtection="1">
      <alignment horizontal="left" vertical="center" wrapText="1"/>
    </xf>
    <xf numFmtId="0" fontId="22" fillId="0" borderId="3" xfId="2" applyFont="1" applyFill="1" applyBorder="1" applyAlignment="1" applyProtection="1">
      <alignment horizontal="left" vertical="center" wrapText="1"/>
    </xf>
    <xf numFmtId="0" fontId="13" fillId="3" borderId="21" xfId="2" applyFont="1" applyFill="1" applyBorder="1" applyAlignment="1" applyProtection="1">
      <alignment horizontal="center" vertical="center" wrapText="1"/>
    </xf>
    <xf numFmtId="0" fontId="13" fillId="3" borderId="22" xfId="2" applyFont="1" applyFill="1" applyBorder="1" applyAlignment="1" applyProtection="1">
      <alignment horizontal="center" vertical="center" wrapText="1"/>
    </xf>
  </cellXfs>
  <cellStyles count="3">
    <cellStyle name="Normal" xfId="0" builtinId="0"/>
    <cellStyle name="Normal 2" xfId="2"/>
    <cellStyle name="Normal 3" xfId="1"/>
  </cellStyles>
  <dxfs count="0"/>
  <tableStyles count="0" defaultTableStyle="TableStyleMedium9" defaultPivotStyle="PivotStyleLight16"/>
  <colors>
    <mruColors>
      <color rgb="FF9999FF"/>
      <color rgb="FFFF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119714</xdr:colOff>
      <xdr:row>0</xdr:row>
      <xdr:rowOff>9525</xdr:rowOff>
    </xdr:from>
    <xdr:to>
      <xdr:col>0</xdr:col>
      <xdr:colOff>1224360</xdr:colOff>
      <xdr:row>4</xdr:row>
      <xdr:rowOff>152399</xdr:rowOff>
    </xdr:to>
    <xdr:pic>
      <xdr:nvPicPr>
        <xdr:cNvPr id="5" name="Resim 4" descr="Açıklama: \\oknfilesrv\kullanici\banu.bayrak\Desktop\İstanbul Okan Üniversitesi-Yeni Logo-Converted-01.pn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9714" y="9525"/>
          <a:ext cx="1104646" cy="7905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119714</xdr:colOff>
      <xdr:row>0</xdr:row>
      <xdr:rowOff>9525</xdr:rowOff>
    </xdr:from>
    <xdr:to>
      <xdr:col>0</xdr:col>
      <xdr:colOff>1224360</xdr:colOff>
      <xdr:row>4</xdr:row>
      <xdr:rowOff>152399</xdr:rowOff>
    </xdr:to>
    <xdr:pic>
      <xdr:nvPicPr>
        <xdr:cNvPr id="4" name="Resim 3" descr="Açıklama: \\oknfilesrv\kullanici\banu.bayrak\Desktop\İstanbul Okan Üniversitesi-Yeni Logo-Converted-01.pn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9714" y="9525"/>
          <a:ext cx="1104646" cy="79057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0</xdr:col>
      <xdr:colOff>4572</xdr:colOff>
      <xdr:row>9</xdr:row>
      <xdr:rowOff>0</xdr:rowOff>
    </xdr:from>
    <xdr:ext cx="5748020" cy="236220"/>
    <xdr:sp macro="" textlink="">
      <xdr:nvSpPr>
        <xdr:cNvPr id="2" name="Shape 5"/>
        <xdr:cNvSpPr/>
      </xdr:nvSpPr>
      <xdr:spPr>
        <a:xfrm>
          <a:off x="4572" y="11315700"/>
          <a:ext cx="5748020" cy="236220"/>
        </a:xfrm>
        <a:custGeom>
          <a:avLst/>
          <a:gdLst/>
          <a:ahLst/>
          <a:cxnLst/>
          <a:rect l="0" t="0" r="0" b="0"/>
          <a:pathLst>
            <a:path w="5748020" h="236220">
              <a:moveTo>
                <a:pt x="5747893" y="0"/>
              </a:moveTo>
              <a:lnTo>
                <a:pt x="0" y="0"/>
              </a:lnTo>
              <a:lnTo>
                <a:pt x="0" y="236220"/>
              </a:lnTo>
              <a:lnTo>
                <a:pt x="5747893" y="236220"/>
              </a:lnTo>
              <a:lnTo>
                <a:pt x="5747893" y="0"/>
              </a:lnTo>
              <a:close/>
            </a:path>
          </a:pathLst>
        </a:custGeom>
        <a:solidFill>
          <a:srgbClr val="FFFFFF">
            <a:alpha val="50000"/>
          </a:srgbClr>
        </a:solidFill>
      </xdr:spPr>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E46"/>
  <sheetViews>
    <sheetView showGridLines="0" tabSelected="1" zoomScaleNormal="100" workbookViewId="0">
      <selection activeCell="J23" sqref="J23"/>
    </sheetView>
  </sheetViews>
  <sheetFormatPr defaultColWidth="10.6640625" defaultRowHeight="13.2" x14ac:dyDescent="0.25"/>
  <cols>
    <col min="1" max="1" width="23.77734375" style="18" customWidth="1"/>
    <col min="2" max="2" width="80.6640625" style="19" customWidth="1"/>
    <col min="3" max="3" width="10.109375" style="20" customWidth="1"/>
    <col min="4" max="4" width="10.109375" style="10" customWidth="1"/>
    <col min="5" max="5" width="11.109375" style="10" customWidth="1"/>
    <col min="6" max="16384" width="10.6640625" style="2"/>
  </cols>
  <sheetData>
    <row r="1" spans="1:5" ht="12.75" customHeight="1" x14ac:dyDescent="0.25">
      <c r="A1" s="128"/>
      <c r="B1" s="129" t="s">
        <v>111</v>
      </c>
      <c r="C1" s="132" t="s">
        <v>188</v>
      </c>
      <c r="D1" s="133"/>
      <c r="E1" s="1" t="s">
        <v>182</v>
      </c>
    </row>
    <row r="2" spans="1:5" ht="12.75" customHeight="1" x14ac:dyDescent="0.25">
      <c r="A2" s="128"/>
      <c r="B2" s="129"/>
      <c r="C2" s="132" t="s">
        <v>187</v>
      </c>
      <c r="D2" s="133"/>
      <c r="E2" s="3" t="s">
        <v>183</v>
      </c>
    </row>
    <row r="3" spans="1:5" ht="12.75" customHeight="1" x14ac:dyDescent="0.25">
      <c r="A3" s="128"/>
      <c r="B3" s="129"/>
      <c r="C3" s="132" t="s">
        <v>184</v>
      </c>
      <c r="D3" s="133"/>
      <c r="E3" s="4">
        <v>41480</v>
      </c>
    </row>
    <row r="4" spans="1:5" ht="12.75" customHeight="1" x14ac:dyDescent="0.25">
      <c r="A4" s="128"/>
      <c r="B4" s="129"/>
      <c r="C4" s="132" t="s">
        <v>185</v>
      </c>
      <c r="D4" s="133"/>
      <c r="E4" s="4">
        <v>45730</v>
      </c>
    </row>
    <row r="5" spans="1:5" ht="12.75" customHeight="1" x14ac:dyDescent="0.25">
      <c r="A5" s="128"/>
      <c r="B5" s="129"/>
      <c r="C5" s="132" t="s">
        <v>186</v>
      </c>
      <c r="D5" s="133"/>
      <c r="E5" s="3" t="s">
        <v>254</v>
      </c>
    </row>
    <row r="6" spans="1:5" s="5" customFormat="1" x14ac:dyDescent="0.25"/>
    <row r="7" spans="1:5" ht="45.75" customHeight="1" x14ac:dyDescent="0.25">
      <c r="A7" s="130" t="s">
        <v>259</v>
      </c>
      <c r="B7" s="131"/>
      <c r="C7" s="131"/>
      <c r="D7" s="131"/>
      <c r="E7" s="131"/>
    </row>
    <row r="8" spans="1:5" s="5" customFormat="1" x14ac:dyDescent="0.25"/>
    <row r="9" spans="1:5" ht="23.1" customHeight="1" x14ac:dyDescent="0.25">
      <c r="A9" s="6" t="s">
        <v>134</v>
      </c>
      <c r="B9" s="123" t="s">
        <v>194</v>
      </c>
      <c r="C9" s="123"/>
      <c r="D9" s="123"/>
      <c r="E9" s="123"/>
    </row>
    <row r="10" spans="1:5" ht="23.1" customHeight="1" x14ac:dyDescent="0.25">
      <c r="A10" s="6" t="s">
        <v>119</v>
      </c>
      <c r="B10" s="124"/>
      <c r="C10" s="124"/>
      <c r="D10" s="124"/>
      <c r="E10" s="124"/>
    </row>
    <row r="11" spans="1:5" ht="23.1" customHeight="1" x14ac:dyDescent="0.25">
      <c r="A11" s="6" t="s">
        <v>112</v>
      </c>
      <c r="B11" s="124"/>
      <c r="C11" s="124"/>
      <c r="D11" s="124"/>
      <c r="E11" s="124"/>
    </row>
    <row r="12" spans="1:5" ht="23.1" customHeight="1" x14ac:dyDescent="0.25">
      <c r="A12" s="6" t="s">
        <v>113</v>
      </c>
      <c r="B12" s="124"/>
      <c r="C12" s="124"/>
      <c r="D12" s="124"/>
      <c r="E12" s="124"/>
    </row>
    <row r="13" spans="1:5" ht="23.1" customHeight="1" x14ac:dyDescent="0.25">
      <c r="A13" s="6" t="s">
        <v>114</v>
      </c>
      <c r="B13" s="124"/>
      <c r="C13" s="124"/>
      <c r="D13" s="124"/>
      <c r="E13" s="124"/>
    </row>
    <row r="14" spans="1:5" ht="23.1" customHeight="1" x14ac:dyDescent="0.25">
      <c r="A14" s="6" t="s">
        <v>135</v>
      </c>
      <c r="B14" s="124"/>
      <c r="C14" s="124"/>
      <c r="D14" s="124"/>
      <c r="E14" s="124"/>
    </row>
    <row r="15" spans="1:5" x14ac:dyDescent="0.25">
      <c r="A15" s="7"/>
      <c r="B15" s="8"/>
      <c r="C15" s="9"/>
      <c r="E15" s="2"/>
    </row>
    <row r="16" spans="1:5" ht="16.5" customHeight="1" x14ac:dyDescent="0.25">
      <c r="A16" s="125"/>
      <c r="B16" s="126"/>
      <c r="C16" s="11" t="s">
        <v>31</v>
      </c>
      <c r="D16" s="12" t="s">
        <v>109</v>
      </c>
      <c r="E16" s="12" t="s">
        <v>110</v>
      </c>
    </row>
    <row r="17" spans="1:5" ht="16.5" customHeight="1" x14ac:dyDescent="0.25">
      <c r="A17" s="127" t="s">
        <v>120</v>
      </c>
      <c r="B17" s="127"/>
      <c r="C17" s="127"/>
      <c r="D17" s="127"/>
      <c r="E17" s="127"/>
    </row>
    <row r="18" spans="1:5" ht="16.5" customHeight="1" x14ac:dyDescent="0.25">
      <c r="A18" s="123" t="s">
        <v>122</v>
      </c>
      <c r="B18" s="123"/>
      <c r="C18" s="13">
        <v>30</v>
      </c>
      <c r="D18" s="111"/>
      <c r="E18" s="14" t="str">
        <f>IF(C18*D18=0,"",C18*D18)</f>
        <v/>
      </c>
    </row>
    <row r="19" spans="1:5" ht="16.5" customHeight="1" x14ac:dyDescent="0.25">
      <c r="A19" s="123" t="s">
        <v>123</v>
      </c>
      <c r="B19" s="123"/>
      <c r="C19" s="13">
        <v>20</v>
      </c>
      <c r="D19" s="111"/>
      <c r="E19" s="14" t="str">
        <f t="shared" ref="E19:E28" si="0">IF(C19*D19=0,"",C19*D19)</f>
        <v/>
      </c>
    </row>
    <row r="20" spans="1:5" ht="16.5" customHeight="1" x14ac:dyDescent="0.25">
      <c r="A20" s="123" t="s">
        <v>124</v>
      </c>
      <c r="B20" s="123"/>
      <c r="C20" s="13">
        <v>15</v>
      </c>
      <c r="D20" s="111"/>
      <c r="E20" s="14" t="str">
        <f t="shared" si="0"/>
        <v/>
      </c>
    </row>
    <row r="21" spans="1:5" ht="16.5" customHeight="1" x14ac:dyDescent="0.25">
      <c r="A21" s="123" t="s">
        <v>125</v>
      </c>
      <c r="B21" s="123"/>
      <c r="C21" s="13">
        <v>14</v>
      </c>
      <c r="D21" s="111"/>
      <c r="E21" s="14" t="str">
        <f t="shared" si="0"/>
        <v/>
      </c>
    </row>
    <row r="22" spans="1:5" ht="16.5" customHeight="1" x14ac:dyDescent="0.25">
      <c r="A22" s="123" t="s">
        <v>195</v>
      </c>
      <c r="B22" s="123"/>
      <c r="C22" s="15">
        <v>10</v>
      </c>
      <c r="D22" s="111"/>
      <c r="E22" s="14" t="str">
        <f t="shared" si="0"/>
        <v/>
      </c>
    </row>
    <row r="23" spans="1:5" ht="16.5" customHeight="1" x14ac:dyDescent="0.25">
      <c r="A23" s="123" t="s">
        <v>196</v>
      </c>
      <c r="B23" s="123"/>
      <c r="C23" s="15">
        <v>7</v>
      </c>
      <c r="D23" s="111"/>
      <c r="E23" s="14" t="str">
        <f t="shared" si="0"/>
        <v/>
      </c>
    </row>
    <row r="24" spans="1:5" ht="16.5" customHeight="1" x14ac:dyDescent="0.25">
      <c r="A24" s="123" t="s">
        <v>126</v>
      </c>
      <c r="B24" s="123"/>
      <c r="C24" s="15">
        <v>5</v>
      </c>
      <c r="D24" s="111"/>
      <c r="E24" s="14" t="str">
        <f t="shared" si="0"/>
        <v/>
      </c>
    </row>
    <row r="25" spans="1:5" ht="16.5" customHeight="1" x14ac:dyDescent="0.25">
      <c r="A25" s="123" t="s">
        <v>197</v>
      </c>
      <c r="B25" s="123"/>
      <c r="C25" s="13">
        <v>7</v>
      </c>
      <c r="D25" s="111"/>
      <c r="E25" s="14" t="str">
        <f t="shared" si="0"/>
        <v/>
      </c>
    </row>
    <row r="26" spans="1:5" ht="16.5" customHeight="1" x14ac:dyDescent="0.25">
      <c r="A26" s="123" t="s">
        <v>190</v>
      </c>
      <c r="B26" s="123"/>
      <c r="C26" s="13">
        <v>4</v>
      </c>
      <c r="D26" s="111"/>
      <c r="E26" s="14" t="str">
        <f t="shared" si="0"/>
        <v/>
      </c>
    </row>
    <row r="27" spans="1:5" ht="16.5" customHeight="1" x14ac:dyDescent="0.25">
      <c r="A27" s="123" t="s">
        <v>127</v>
      </c>
      <c r="B27" s="123"/>
      <c r="C27" s="13">
        <v>3</v>
      </c>
      <c r="D27" s="111"/>
      <c r="E27" s="14" t="str">
        <f t="shared" si="0"/>
        <v/>
      </c>
    </row>
    <row r="28" spans="1:5" ht="16.5" customHeight="1" x14ac:dyDescent="0.25">
      <c r="A28" s="123" t="s">
        <v>161</v>
      </c>
      <c r="B28" s="123"/>
      <c r="C28" s="13">
        <v>1</v>
      </c>
      <c r="D28" s="111"/>
      <c r="E28" s="14" t="str">
        <f t="shared" si="0"/>
        <v/>
      </c>
    </row>
    <row r="29" spans="1:5" ht="16.5" customHeight="1" x14ac:dyDescent="0.25">
      <c r="A29" s="138" t="s">
        <v>257</v>
      </c>
      <c r="B29" s="138"/>
      <c r="C29" s="138"/>
      <c r="D29" s="138"/>
      <c r="E29" s="16">
        <f>IF(SUM(E18:E28)&gt;30,30,SUM(E18:E28))</f>
        <v>0</v>
      </c>
    </row>
    <row r="30" spans="1:5" ht="16.5" customHeight="1" x14ac:dyDescent="0.25">
      <c r="A30" s="127" t="s">
        <v>121</v>
      </c>
      <c r="B30" s="127"/>
      <c r="C30" s="127"/>
      <c r="D30" s="127"/>
      <c r="E30" s="127"/>
    </row>
    <row r="31" spans="1:5" ht="16.5" customHeight="1" x14ac:dyDescent="0.25">
      <c r="A31" s="135" t="s">
        <v>128</v>
      </c>
      <c r="B31" s="135"/>
      <c r="C31" s="13">
        <v>2</v>
      </c>
      <c r="D31" s="111"/>
      <c r="E31" s="14" t="str">
        <f t="shared" ref="E31:E37" si="1">IF(C31*D31=0,"",C31*D31)</f>
        <v/>
      </c>
    </row>
    <row r="32" spans="1:5" ht="16.5" customHeight="1" x14ac:dyDescent="0.25">
      <c r="A32" s="135" t="s">
        <v>129</v>
      </c>
      <c r="B32" s="135"/>
      <c r="C32" s="13">
        <v>1</v>
      </c>
      <c r="D32" s="111"/>
      <c r="E32" s="14" t="str">
        <f t="shared" si="1"/>
        <v/>
      </c>
    </row>
    <row r="33" spans="1:5" ht="18" customHeight="1" x14ac:dyDescent="0.25">
      <c r="A33" s="135" t="s">
        <v>198</v>
      </c>
      <c r="B33" s="135"/>
      <c r="C33" s="13">
        <v>2</v>
      </c>
      <c r="D33" s="111"/>
      <c r="E33" s="14" t="str">
        <f t="shared" si="1"/>
        <v/>
      </c>
    </row>
    <row r="34" spans="1:5" ht="16.5" customHeight="1" x14ac:dyDescent="0.25">
      <c r="A34" s="135" t="s">
        <v>130</v>
      </c>
      <c r="B34" s="135"/>
      <c r="C34" s="13">
        <v>2</v>
      </c>
      <c r="D34" s="111"/>
      <c r="E34" s="14" t="str">
        <f t="shared" si="1"/>
        <v/>
      </c>
    </row>
    <row r="35" spans="1:5" ht="16.5" customHeight="1" x14ac:dyDescent="0.25">
      <c r="A35" s="135" t="s">
        <v>131</v>
      </c>
      <c r="B35" s="135"/>
      <c r="C35" s="13">
        <v>5</v>
      </c>
      <c r="D35" s="111"/>
      <c r="E35" s="14" t="str">
        <f t="shared" si="1"/>
        <v/>
      </c>
    </row>
    <row r="36" spans="1:5" ht="16.5" customHeight="1" x14ac:dyDescent="0.25">
      <c r="A36" s="135" t="s">
        <v>132</v>
      </c>
      <c r="B36" s="135"/>
      <c r="C36" s="13">
        <v>3</v>
      </c>
      <c r="D36" s="111"/>
      <c r="E36" s="14" t="str">
        <f t="shared" si="1"/>
        <v/>
      </c>
    </row>
    <row r="37" spans="1:5" ht="16.5" customHeight="1" x14ac:dyDescent="0.25">
      <c r="A37" s="135" t="s">
        <v>133</v>
      </c>
      <c r="B37" s="135"/>
      <c r="C37" s="13">
        <v>2</v>
      </c>
      <c r="D37" s="111"/>
      <c r="E37" s="14" t="str">
        <f t="shared" si="1"/>
        <v/>
      </c>
    </row>
    <row r="38" spans="1:5" ht="16.5" customHeight="1" x14ac:dyDescent="0.25">
      <c r="A38" s="138" t="s">
        <v>258</v>
      </c>
      <c r="B38" s="138"/>
      <c r="C38" s="138"/>
      <c r="D38" s="138"/>
      <c r="E38" s="16">
        <f>IF(SUM(E31:E37)&gt;15,15,SUM(E31:E37))</f>
        <v>0</v>
      </c>
    </row>
    <row r="39" spans="1:5" ht="24" customHeight="1" x14ac:dyDescent="0.25">
      <c r="A39" s="137" t="s">
        <v>252</v>
      </c>
      <c r="B39" s="137"/>
      <c r="C39" s="137"/>
      <c r="D39" s="137"/>
      <c r="E39" s="120">
        <f>SUM(E29,E38)</f>
        <v>0</v>
      </c>
    </row>
    <row r="40" spans="1:5" ht="24" customHeight="1" x14ac:dyDescent="0.25">
      <c r="A40" s="137" t="s">
        <v>253</v>
      </c>
      <c r="B40" s="137"/>
      <c r="C40" s="137"/>
      <c r="D40" s="137"/>
      <c r="E40" s="120">
        <f>SUM(E18:E28,E31:E37)</f>
        <v>0</v>
      </c>
    </row>
    <row r="41" spans="1:5" x14ac:dyDescent="0.25">
      <c r="A41" s="5"/>
      <c r="B41" s="5"/>
      <c r="C41" s="5"/>
      <c r="D41" s="5"/>
      <c r="E41" s="5"/>
    </row>
    <row r="42" spans="1:5" ht="24" customHeight="1" x14ac:dyDescent="0.25">
      <c r="A42" s="136" t="s">
        <v>199</v>
      </c>
      <c r="B42" s="136"/>
      <c r="C42" s="136"/>
      <c r="D42" s="136"/>
      <c r="E42" s="17">
        <f>IF(Hesaplama!L15&gt;325,325,Hesaplama!L15)</f>
        <v>0</v>
      </c>
    </row>
    <row r="43" spans="1:5" ht="24" customHeight="1" x14ac:dyDescent="0.25">
      <c r="A43" s="136" t="s">
        <v>200</v>
      </c>
      <c r="B43" s="136"/>
      <c r="C43" s="136"/>
      <c r="D43" s="136"/>
      <c r="E43" s="17">
        <f>Hesaplama!M15</f>
        <v>0</v>
      </c>
    </row>
    <row r="44" spans="1:5" x14ac:dyDescent="0.25">
      <c r="A44" s="5"/>
      <c r="B44" s="5"/>
      <c r="C44" s="5"/>
      <c r="D44" s="5"/>
      <c r="E44" s="5"/>
    </row>
    <row r="45" spans="1:5" ht="24" customHeight="1" x14ac:dyDescent="0.25">
      <c r="A45" s="134" t="s">
        <v>255</v>
      </c>
      <c r="B45" s="134"/>
      <c r="C45" s="134"/>
      <c r="D45" s="134"/>
      <c r="E45" s="121">
        <f>E39+E42</f>
        <v>0</v>
      </c>
    </row>
    <row r="46" spans="1:5" ht="24" customHeight="1" x14ac:dyDescent="0.25">
      <c r="A46" s="134" t="s">
        <v>256</v>
      </c>
      <c r="B46" s="134"/>
      <c r="C46" s="134"/>
      <c r="D46" s="134"/>
      <c r="E46" s="121">
        <f>E40+E43</f>
        <v>0</v>
      </c>
    </row>
  </sheetData>
  <sheetProtection algorithmName="SHA-512" hashValue="1rcW6IK3duyaG392+kp3Xpa6H9dEQPLdkUC5NsxndTaZqZN/cBKiM7CZaEFsw7IThavgjUXotUQl+BVgFRZQHg==" saltValue="2ciufZd/1pozRS4da8jfEw==" spinCount="100000" sheet="1" objects="1" scenarios="1"/>
  <mergeCells count="43">
    <mergeCell ref="A43:D43"/>
    <mergeCell ref="A37:B37"/>
    <mergeCell ref="A38:D38"/>
    <mergeCell ref="B10:E10"/>
    <mergeCell ref="B12:E12"/>
    <mergeCell ref="B13:E13"/>
    <mergeCell ref="A19:B19"/>
    <mergeCell ref="A20:B20"/>
    <mergeCell ref="B11:E11"/>
    <mergeCell ref="A30:E30"/>
    <mergeCell ref="A29:D29"/>
    <mergeCell ref="A39:D39"/>
    <mergeCell ref="A31:B31"/>
    <mergeCell ref="A32:B32"/>
    <mergeCell ref="A45:D45"/>
    <mergeCell ref="A46:D46"/>
    <mergeCell ref="A36:B36"/>
    <mergeCell ref="A21:B21"/>
    <mergeCell ref="A25:B25"/>
    <mergeCell ref="A34:B34"/>
    <mergeCell ref="A35:B35"/>
    <mergeCell ref="A27:B27"/>
    <mergeCell ref="A28:B28"/>
    <mergeCell ref="A23:B23"/>
    <mergeCell ref="A24:B24"/>
    <mergeCell ref="A26:B26"/>
    <mergeCell ref="A42:D42"/>
    <mergeCell ref="A40:D40"/>
    <mergeCell ref="A33:B33"/>
    <mergeCell ref="A22:B22"/>
    <mergeCell ref="A1:A5"/>
    <mergeCell ref="B1:B5"/>
    <mergeCell ref="A7:E7"/>
    <mergeCell ref="C1:D1"/>
    <mergeCell ref="C2:D2"/>
    <mergeCell ref="C3:D3"/>
    <mergeCell ref="C4:D4"/>
    <mergeCell ref="C5:D5"/>
    <mergeCell ref="B9:E9"/>
    <mergeCell ref="B14:E14"/>
    <mergeCell ref="A16:B16"/>
    <mergeCell ref="A17:E17"/>
    <mergeCell ref="A18:B18"/>
  </mergeCells>
  <printOptions horizontalCentered="1"/>
  <pageMargins left="0.39370078740157483" right="0.39370078740157483" top="0.39370078740157483" bottom="0.39370078740157483" header="0.31496062992125984" footer="0.31496062992125984"/>
  <pageSetup paperSize="9" scale="78"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Hesaplama!$B$24:$B$42</xm:f>
          </x14:formula1>
          <xm:sqref>B11:E11</xm:sqref>
        </x14:dataValidation>
        <x14:dataValidation type="list" allowBlank="1" showInputMessage="1" showErrorMessage="1">
          <x14:formula1>
            <xm:f>Hesaplama!$B$4:$B$14</xm:f>
          </x14:formula1>
          <xm:sqref>B10:E10</xm:sqref>
        </x14:dataValidation>
        <x14:dataValidation type="list" allowBlank="1" showInputMessage="1" showErrorMessage="1">
          <x14:formula1>
            <xm:f>Hesaplama!$B$17:$B$21</xm:f>
          </x14:formula1>
          <xm:sqref>B14:E14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5"/>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31" customWidth="1"/>
    <col min="2" max="2" width="10.109375" style="31" customWidth="1"/>
    <col min="3" max="3" width="10.109375" style="39" customWidth="1"/>
    <col min="4" max="4" width="10.109375" style="110" customWidth="1"/>
    <col min="5" max="5" width="70.77734375" style="109" customWidth="1"/>
    <col min="6" max="6" width="9.33203125" style="39" hidden="1" customWidth="1"/>
    <col min="7" max="16384" width="9.33203125" style="31"/>
  </cols>
  <sheetData>
    <row r="1" spans="1:6" s="39" customFormat="1" ht="21.9" customHeight="1" x14ac:dyDescent="0.25">
      <c r="A1" s="139" t="s">
        <v>99</v>
      </c>
      <c r="B1" s="139"/>
      <c r="C1" s="139"/>
      <c r="D1" s="139"/>
      <c r="E1" s="139"/>
      <c r="F1" s="39">
        <f>SUM(F2:F72)</f>
        <v>325</v>
      </c>
    </row>
    <row r="2" spans="1:6" ht="27.6" x14ac:dyDescent="0.25">
      <c r="A2" s="35" t="s">
        <v>242</v>
      </c>
      <c r="B2" s="36" t="s">
        <v>0</v>
      </c>
      <c r="C2" s="36" t="s">
        <v>109</v>
      </c>
      <c r="D2" s="37" t="s">
        <v>110</v>
      </c>
      <c r="E2" s="38" t="s">
        <v>243</v>
      </c>
    </row>
    <row r="3" spans="1:6" ht="18.899999999999999" customHeight="1" x14ac:dyDescent="0.25">
      <c r="A3" s="140" t="s">
        <v>32</v>
      </c>
      <c r="B3" s="141"/>
      <c r="C3" s="141"/>
      <c r="D3" s="141"/>
      <c r="E3" s="40"/>
      <c r="F3" s="39">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18.899999999999999" customHeight="1" x14ac:dyDescent="0.25">
      <c r="A7" s="46" t="s">
        <v>4</v>
      </c>
      <c r="B7" s="13">
        <v>15</v>
      </c>
      <c r="C7" s="112"/>
      <c r="D7" s="47" t="str">
        <f t="shared" si="0"/>
        <v/>
      </c>
      <c r="E7" s="113"/>
    </row>
    <row r="8" spans="1:6" ht="20.100000000000001"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27" customHeight="1" x14ac:dyDescent="0.25">
      <c r="A12" s="42" t="s">
        <v>9</v>
      </c>
      <c r="B12" s="13">
        <v>3</v>
      </c>
      <c r="C12" s="112"/>
      <c r="D12" s="47" t="str">
        <f t="shared" si="0"/>
        <v/>
      </c>
      <c r="E12" s="113"/>
    </row>
    <row r="13" spans="1:6" ht="18.75"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9">
        <v>55</v>
      </c>
    </row>
    <row r="15" spans="1:6" ht="18.899999999999999" customHeight="1" x14ac:dyDescent="0.25">
      <c r="A15" s="42" t="s">
        <v>10</v>
      </c>
      <c r="B15" s="13">
        <v>10</v>
      </c>
      <c r="C15" s="112"/>
      <c r="D15" s="47" t="str">
        <f t="shared" ref="D15:D17" si="1">IF(C15="","",B15*C15)</f>
        <v/>
      </c>
      <c r="E15" s="113"/>
    </row>
    <row r="16" spans="1:6" ht="18.899999999999999" customHeight="1" x14ac:dyDescent="0.25">
      <c r="A16" s="42" t="s">
        <v>11</v>
      </c>
      <c r="B16" s="13">
        <v>4</v>
      </c>
      <c r="C16" s="112"/>
      <c r="D16" s="47" t="str">
        <f t="shared" si="1"/>
        <v/>
      </c>
      <c r="E16" s="113"/>
    </row>
    <row r="17" spans="1:6" ht="18.899999999999999" customHeight="1" x14ac:dyDescent="0.25">
      <c r="A17" s="50" t="s">
        <v>201</v>
      </c>
      <c r="B17" s="13">
        <v>2</v>
      </c>
      <c r="C17" s="112"/>
      <c r="D17" s="47" t="str">
        <f t="shared" si="1"/>
        <v/>
      </c>
      <c r="E17" s="113"/>
    </row>
    <row r="18" spans="1:6" ht="18.600000000000001"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9">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20.100000000000001" customHeight="1" x14ac:dyDescent="0.25">
      <c r="A23" s="42" t="s">
        <v>15</v>
      </c>
      <c r="B23" s="13">
        <v>3</v>
      </c>
      <c r="C23" s="112"/>
      <c r="D23" s="47" t="str">
        <f t="shared" si="2"/>
        <v/>
      </c>
      <c r="E23" s="113"/>
    </row>
    <row r="24" spans="1:6" ht="18.75"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9">
        <v>20</v>
      </c>
    </row>
    <row r="26" spans="1:6" ht="18.899999999999999" customHeight="1" x14ac:dyDescent="0.25">
      <c r="A26" s="42" t="s">
        <v>16</v>
      </c>
      <c r="B26" s="13">
        <v>3</v>
      </c>
      <c r="C26" s="112"/>
      <c r="D26" s="47" t="str">
        <f t="shared" ref="D26:D29" si="3">IF(C26="","",B26*C26)</f>
        <v/>
      </c>
      <c r="E26" s="113"/>
    </row>
    <row r="27" spans="1:6" ht="20.100000000000001"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18.75" customHeight="1" x14ac:dyDescent="0.25">
      <c r="A29" s="42" t="s">
        <v>19</v>
      </c>
      <c r="B29" s="13">
        <v>1</v>
      </c>
      <c r="C29" s="112"/>
      <c r="D29" s="47" t="str">
        <f t="shared" si="3"/>
        <v/>
      </c>
      <c r="E29" s="113"/>
    </row>
    <row r="30" spans="1:6" ht="18.75"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9">
        <v>20</v>
      </c>
    </row>
    <row r="32" spans="1:6" ht="18.899999999999999" customHeight="1" x14ac:dyDescent="0.25">
      <c r="A32" s="55" t="s">
        <v>208</v>
      </c>
      <c r="B32" s="56">
        <v>5</v>
      </c>
      <c r="C32" s="114"/>
      <c r="D32" s="57" t="str">
        <f t="shared" ref="D32:D33" si="4">IF(C32="","",B32*C32)</f>
        <v/>
      </c>
      <c r="E32" s="115"/>
    </row>
    <row r="33" spans="1:6" ht="20.100000000000001" customHeight="1" x14ac:dyDescent="0.25">
      <c r="A33" s="55" t="s">
        <v>209</v>
      </c>
      <c r="B33" s="56">
        <v>3</v>
      </c>
      <c r="C33" s="114"/>
      <c r="D33" s="57" t="str">
        <f t="shared" si="4"/>
        <v/>
      </c>
      <c r="E33" s="115"/>
    </row>
    <row r="34" spans="1:6" ht="18.75"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9">
        <v>25</v>
      </c>
    </row>
    <row r="36" spans="1:6" ht="28.5" customHeight="1" x14ac:dyDescent="0.25">
      <c r="A36" s="55" t="s">
        <v>247</v>
      </c>
      <c r="B36" s="58"/>
      <c r="C36" s="59"/>
      <c r="D36" s="60" t="str">
        <f>IF(B36*C36=0,"",B36*C36)</f>
        <v/>
      </c>
      <c r="E36" s="61"/>
    </row>
    <row r="37" spans="1:6" ht="18.899999999999999" customHeight="1" x14ac:dyDescent="0.25">
      <c r="A37" s="62" t="s">
        <v>205</v>
      </c>
      <c r="B37" s="56">
        <v>15</v>
      </c>
      <c r="C37" s="114"/>
      <c r="D37" s="57" t="str">
        <f t="shared" ref="D37:D46" si="5">IF(C37="","",B37*C37)</f>
        <v/>
      </c>
      <c r="E37" s="115"/>
    </row>
    <row r="38" spans="1:6" ht="18.899999999999999" customHeight="1" x14ac:dyDescent="0.25">
      <c r="A38" s="46" t="s">
        <v>20</v>
      </c>
      <c r="B38" s="13">
        <v>10</v>
      </c>
      <c r="C38" s="112"/>
      <c r="D38" s="47" t="str">
        <f t="shared" si="5"/>
        <v/>
      </c>
      <c r="E38" s="113"/>
    </row>
    <row r="39" spans="1:6" ht="18.899999999999999" customHeight="1" x14ac:dyDescent="0.25">
      <c r="A39" s="63" t="s">
        <v>204</v>
      </c>
      <c r="B39" s="13">
        <v>5</v>
      </c>
      <c r="C39" s="112"/>
      <c r="D39" s="47" t="str">
        <f t="shared" si="5"/>
        <v/>
      </c>
      <c r="E39" s="113"/>
    </row>
    <row r="40" spans="1:6" ht="27.6" x14ac:dyDescent="0.25">
      <c r="A40" s="64" t="s">
        <v>248</v>
      </c>
      <c r="B40" s="65"/>
      <c r="C40" s="29"/>
      <c r="D40" s="44"/>
      <c r="E40" s="45"/>
    </row>
    <row r="41" spans="1:6" ht="18.899999999999999" customHeight="1" x14ac:dyDescent="0.25">
      <c r="A41" s="63" t="s">
        <v>205</v>
      </c>
      <c r="B41" s="13">
        <v>15</v>
      </c>
      <c r="C41" s="112"/>
      <c r="D41" s="47" t="str">
        <f t="shared" si="5"/>
        <v/>
      </c>
      <c r="E41" s="113"/>
    </row>
    <row r="42" spans="1:6" ht="18.899999999999999" customHeight="1" x14ac:dyDescent="0.25">
      <c r="A42" s="63" t="s">
        <v>206</v>
      </c>
      <c r="B42" s="13">
        <v>10</v>
      </c>
      <c r="C42" s="112"/>
      <c r="D42" s="47" t="str">
        <f t="shared" si="5"/>
        <v/>
      </c>
      <c r="E42" s="113"/>
    </row>
    <row r="43" spans="1:6" ht="18.899999999999999" customHeight="1" x14ac:dyDescent="0.25">
      <c r="A43" s="63" t="s">
        <v>204</v>
      </c>
      <c r="B43" s="13">
        <v>5</v>
      </c>
      <c r="C43" s="112"/>
      <c r="D43" s="47" t="str">
        <f t="shared" si="5"/>
        <v/>
      </c>
      <c r="E43" s="113"/>
    </row>
    <row r="44" spans="1:6" ht="32.1" customHeight="1" x14ac:dyDescent="0.25">
      <c r="A44" s="50" t="s">
        <v>249</v>
      </c>
      <c r="B44" s="13">
        <v>5</v>
      </c>
      <c r="C44" s="112"/>
      <c r="D44" s="47" t="str">
        <f t="shared" si="5"/>
        <v/>
      </c>
      <c r="E44" s="113"/>
    </row>
    <row r="45" spans="1:6" ht="18.899999999999999" customHeight="1" x14ac:dyDescent="0.25">
      <c r="A45" s="50" t="s">
        <v>250</v>
      </c>
      <c r="B45" s="13">
        <v>3</v>
      </c>
      <c r="C45" s="112"/>
      <c r="D45" s="47" t="str">
        <f t="shared" si="5"/>
        <v/>
      </c>
      <c r="E45" s="113"/>
    </row>
    <row r="46" spans="1:6" ht="18.899999999999999" customHeight="1" x14ac:dyDescent="0.25">
      <c r="A46" s="64" t="s">
        <v>251</v>
      </c>
      <c r="B46" s="66">
        <v>2</v>
      </c>
      <c r="C46" s="112"/>
      <c r="D46" s="47" t="str">
        <f t="shared" si="5"/>
        <v/>
      </c>
      <c r="E46" s="113"/>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9">
        <v>10</v>
      </c>
    </row>
    <row r="49" spans="1:6" ht="18.899999999999999" customHeight="1" x14ac:dyDescent="0.25">
      <c r="A49" s="42" t="s">
        <v>21</v>
      </c>
      <c r="B49" s="13">
        <v>5</v>
      </c>
      <c r="C49" s="112"/>
      <c r="D49" s="47" t="str">
        <f t="shared" ref="D49:D50" si="6">IF(C49="","",B49*C49)</f>
        <v/>
      </c>
      <c r="E49" s="113"/>
    </row>
    <row r="50" spans="1:6" ht="55.5" customHeight="1" x14ac:dyDescent="0.25">
      <c r="A50" s="43" t="s">
        <v>22</v>
      </c>
      <c r="B50" s="13">
        <v>3</v>
      </c>
      <c r="C50" s="112"/>
      <c r="D50" s="47" t="str">
        <f t="shared" si="6"/>
        <v/>
      </c>
      <c r="E50" s="113"/>
    </row>
    <row r="51" spans="1:6" ht="18.75" customHeight="1" x14ac:dyDescent="0.25">
      <c r="A51" s="143" t="s">
        <v>167</v>
      </c>
      <c r="B51" s="143"/>
      <c r="C51" s="143"/>
      <c r="D51" s="48">
        <f>IF(SUM(D49:D50)&gt;10,10,SUM(D49:D50))</f>
        <v>0</v>
      </c>
      <c r="E51" s="49"/>
    </row>
    <row r="52" spans="1:6" ht="18.899999999999999" customHeight="1" x14ac:dyDescent="0.25">
      <c r="A52" s="140" t="s">
        <v>172</v>
      </c>
      <c r="B52" s="141"/>
      <c r="C52" s="141"/>
      <c r="D52" s="141"/>
      <c r="E52" s="40"/>
      <c r="F52" s="39">
        <v>30</v>
      </c>
    </row>
    <row r="53" spans="1:6" ht="18" customHeight="1" x14ac:dyDescent="0.25">
      <c r="A53" s="55" t="s">
        <v>244</v>
      </c>
      <c r="B53" s="66">
        <v>1</v>
      </c>
      <c r="C53" s="112"/>
      <c r="D53" s="47" t="str">
        <f t="shared" ref="D53:D55" si="7">IF(C53="","",B53*C53)</f>
        <v/>
      </c>
      <c r="E53" s="113"/>
    </row>
    <row r="54" spans="1:6" ht="18" customHeight="1" x14ac:dyDescent="0.25">
      <c r="A54" s="55" t="s">
        <v>245</v>
      </c>
      <c r="B54" s="66">
        <v>1</v>
      </c>
      <c r="C54" s="112"/>
      <c r="D54" s="47" t="str">
        <f t="shared" si="7"/>
        <v/>
      </c>
      <c r="E54" s="113"/>
    </row>
    <row r="55" spans="1:6" ht="18" customHeight="1" x14ac:dyDescent="0.25">
      <c r="A55" s="55" t="s">
        <v>246</v>
      </c>
      <c r="B55" s="66">
        <v>2</v>
      </c>
      <c r="C55" s="112"/>
      <c r="D55" s="47" t="str">
        <f t="shared" si="7"/>
        <v/>
      </c>
      <c r="E55" s="113"/>
    </row>
    <row r="56" spans="1:6" ht="18" customHeight="1" x14ac:dyDescent="0.25">
      <c r="A56" s="144" t="s">
        <v>189</v>
      </c>
      <c r="B56" s="144"/>
      <c r="C56" s="144"/>
      <c r="D56" s="48">
        <f>IF(SUM(D53:D55)&gt;30,30,SUM(D53:D55))</f>
        <v>0</v>
      </c>
      <c r="E56" s="67"/>
    </row>
    <row r="57" spans="1:6" ht="20.100000000000001" customHeight="1" x14ac:dyDescent="0.25">
      <c r="A57" s="140" t="s">
        <v>173</v>
      </c>
      <c r="B57" s="141"/>
      <c r="C57" s="141"/>
      <c r="D57" s="141"/>
      <c r="E57" s="40"/>
      <c r="F57" s="39">
        <v>25</v>
      </c>
    </row>
    <row r="58" spans="1:6" ht="18.899999999999999"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899999999999999" customHeight="1" x14ac:dyDescent="0.25">
      <c r="A62" s="144" t="s">
        <v>168</v>
      </c>
      <c r="B62" s="144"/>
      <c r="C62" s="144"/>
      <c r="D62" s="48">
        <f>IF(SUM(D58:D61)&gt;25,25,SUM(D58:D61))</f>
        <v>0</v>
      </c>
      <c r="E62" s="67"/>
    </row>
    <row r="63" spans="1:6" ht="20.100000000000001" customHeight="1" x14ac:dyDescent="0.25">
      <c r="A63" s="140" t="s">
        <v>174</v>
      </c>
      <c r="B63" s="141"/>
      <c r="C63" s="141"/>
      <c r="D63" s="141"/>
      <c r="E63" s="40"/>
      <c r="F63" s="39">
        <v>25</v>
      </c>
    </row>
    <row r="64" spans="1:6" ht="30.75" customHeight="1" x14ac:dyDescent="0.25">
      <c r="A64" s="55" t="s">
        <v>191</v>
      </c>
      <c r="B64" s="13">
        <v>25</v>
      </c>
      <c r="C64" s="112"/>
      <c r="D64" s="47" t="str">
        <f t="shared" ref="D64:D65" si="9">IF(C64="","",B64*C64)</f>
        <v/>
      </c>
      <c r="E64" s="113"/>
    </row>
    <row r="65" spans="1:6" ht="30.75" customHeight="1" x14ac:dyDescent="0.25">
      <c r="A65" s="55" t="s">
        <v>192</v>
      </c>
      <c r="B65" s="13">
        <v>25</v>
      </c>
      <c r="C65" s="112"/>
      <c r="D65" s="47" t="str">
        <f t="shared" si="9"/>
        <v/>
      </c>
      <c r="E65" s="113"/>
    </row>
    <row r="66" spans="1:6" ht="30.75"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18.899999999999999" customHeight="1" x14ac:dyDescent="0.25">
      <c r="A68" s="145" t="s">
        <v>202</v>
      </c>
      <c r="B68" s="145"/>
      <c r="C68" s="145"/>
      <c r="D68" s="145"/>
      <c r="E68" s="54"/>
      <c r="F68" s="39">
        <v>5</v>
      </c>
    </row>
    <row r="69" spans="1:6" ht="18.899999999999999"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899999999999999" customHeight="1" x14ac:dyDescent="0.25">
      <c r="A72" s="144" t="s">
        <v>239</v>
      </c>
      <c r="B72" s="144"/>
      <c r="C72" s="144"/>
      <c r="D72" s="48">
        <f>IF(SUM(D69:D71)&gt;5,5,SUM(D69:D71))</f>
        <v>0</v>
      </c>
      <c r="E72" s="67"/>
    </row>
    <row r="73" spans="1:6" s="23" customFormat="1" ht="18.899999999999999" customHeight="1" x14ac:dyDescent="0.25">
      <c r="D73" s="83"/>
      <c r="E73" s="84"/>
    </row>
    <row r="74" spans="1:6" ht="18.600000000000001" customHeight="1" x14ac:dyDescent="0.25">
      <c r="A74" s="146" t="s">
        <v>199</v>
      </c>
      <c r="B74" s="146"/>
      <c r="C74" s="146"/>
      <c r="D74" s="85">
        <f>SUM(D13,D18,D24,D30,D34,D47,D51,D56,D62,D67,D72)</f>
        <v>0</v>
      </c>
      <c r="E74" s="86"/>
    </row>
    <row r="75" spans="1:6" ht="18.600000000000001" customHeight="1" x14ac:dyDescent="0.25">
      <c r="A75" s="146" t="s">
        <v>200</v>
      </c>
      <c r="B75" s="146"/>
      <c r="C75" s="146"/>
      <c r="D75" s="85">
        <f>SUM(D5:D12,D15:D17,D20:D23,D26:D29,D32:D33,D37:D39,D41:D46,D49:D50,D53:D55,D58:D61,D64:D66,D69:D71)</f>
        <v>0</v>
      </c>
      <c r="E75" s="86"/>
    </row>
  </sheetData>
  <sheetProtection algorithmName="SHA-512" hashValue="dRCcqAzHcEMbknUXGgyOlk1kTMYktsNWpA5ynGhuPpgtvElghUac5xkqCM+2VYGqRseIocXe3D8gNcOnPmOwGQ==" saltValue="vUkQHgY/x9kjlIRdRR6NDg==" spinCount="100000" sheet="1" objects="1" scenarios="1"/>
  <mergeCells count="25">
    <mergeCell ref="A34:C34"/>
    <mergeCell ref="A31:D31"/>
    <mergeCell ref="A74:C74"/>
    <mergeCell ref="A75:C75"/>
    <mergeCell ref="A62:C62"/>
    <mergeCell ref="A63:D63"/>
    <mergeCell ref="A67:C67"/>
    <mergeCell ref="A68:D68"/>
    <mergeCell ref="A72:C72"/>
    <mergeCell ref="A1:E1"/>
    <mergeCell ref="A57:D57"/>
    <mergeCell ref="A47:C47"/>
    <mergeCell ref="A48:D48"/>
    <mergeCell ref="A51:C51"/>
    <mergeCell ref="A52:D52"/>
    <mergeCell ref="A56:C56"/>
    <mergeCell ref="A35:D35"/>
    <mergeCell ref="A3:D3"/>
    <mergeCell ref="A14:D14"/>
    <mergeCell ref="A19:D19"/>
    <mergeCell ref="A25:D25"/>
    <mergeCell ref="A13:C13"/>
    <mergeCell ref="A18:C18"/>
    <mergeCell ref="A24:C24"/>
    <mergeCell ref="A30:C30"/>
  </mergeCells>
  <printOptions horizontalCentered="1"/>
  <pageMargins left="0.39370078740157483" right="0.39370078740157483" top="0.39370078740157483" bottom="0.39370078740157483" header="0.31496062992125984" footer="0.31496062992125984"/>
  <pageSetup paperSize="9" scale="49" fitToHeight="10"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5"/>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105</v>
      </c>
      <c r="B1" s="147"/>
      <c r="C1" s="147"/>
      <c r="D1" s="147"/>
      <c r="E1" s="147"/>
      <c r="F1" s="34">
        <f>SUM(F2:F73)</f>
        <v>325</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20.100000000000001" customHeight="1" x14ac:dyDescent="0.25">
      <c r="A7" s="46" t="s">
        <v>4</v>
      </c>
      <c r="B7" s="13">
        <v>15</v>
      </c>
      <c r="C7" s="112"/>
      <c r="D7" s="47" t="str">
        <f t="shared" si="0"/>
        <v/>
      </c>
      <c r="E7" s="113"/>
    </row>
    <row r="8" spans="1:6" ht="18.899999999999999"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30" customHeight="1" x14ac:dyDescent="0.25">
      <c r="A12" s="42" t="s">
        <v>9</v>
      </c>
      <c r="B12" s="13">
        <v>3</v>
      </c>
      <c r="C12" s="112"/>
      <c r="D12" s="47" t="str">
        <f t="shared" si="0"/>
        <v/>
      </c>
      <c r="E12" s="113"/>
    </row>
    <row r="13" spans="1:6" ht="19.5" customHeight="1" x14ac:dyDescent="0.25">
      <c r="A13" s="143" t="s">
        <v>169</v>
      </c>
      <c r="B13" s="143"/>
      <c r="C13" s="143"/>
      <c r="D13" s="48">
        <f>IF(SUM(D5:D12)&gt;90,90,SUM(D5:D12))</f>
        <v>0</v>
      </c>
      <c r="E13" s="49"/>
    </row>
    <row r="14" spans="1:6" ht="20.100000000000001" customHeight="1" x14ac:dyDescent="0.25">
      <c r="A14" s="140" t="s">
        <v>33</v>
      </c>
      <c r="B14" s="141"/>
      <c r="C14" s="141"/>
      <c r="D14" s="141"/>
      <c r="E14" s="40"/>
      <c r="F14" s="34">
        <v>55</v>
      </c>
    </row>
    <row r="15" spans="1:6" ht="18.899999999999999" customHeight="1" x14ac:dyDescent="0.25">
      <c r="A15" s="42" t="s">
        <v>10</v>
      </c>
      <c r="B15" s="13">
        <v>10</v>
      </c>
      <c r="C15" s="112"/>
      <c r="D15" s="47" t="str">
        <f t="shared" ref="D15:D17" si="1">IF(C15="","",B15*C15)</f>
        <v/>
      </c>
      <c r="E15" s="113"/>
    </row>
    <row r="16" spans="1:6" ht="18.899999999999999" customHeight="1" x14ac:dyDescent="0.25">
      <c r="A16" s="42" t="s">
        <v>11</v>
      </c>
      <c r="B16" s="13">
        <v>4</v>
      </c>
      <c r="C16" s="112"/>
      <c r="D16" s="47" t="str">
        <f t="shared" si="1"/>
        <v/>
      </c>
      <c r="E16" s="113"/>
    </row>
    <row r="17" spans="1:6" ht="18.899999999999999" customHeight="1" x14ac:dyDescent="0.25">
      <c r="A17" s="50" t="s">
        <v>201</v>
      </c>
      <c r="B17" s="13">
        <v>2</v>
      </c>
      <c r="C17" s="112"/>
      <c r="D17" s="47" t="str">
        <f t="shared" si="1"/>
        <v/>
      </c>
      <c r="E17" s="113"/>
    </row>
    <row r="18" spans="1:6" ht="18.75" customHeight="1" x14ac:dyDescent="0.25">
      <c r="A18" s="143" t="s">
        <v>163</v>
      </c>
      <c r="B18" s="143"/>
      <c r="C18" s="143"/>
      <c r="D18" s="48">
        <f>IF(SUM(D15:D17)&gt;55,55,SUM(D15:D17))</f>
        <v>0</v>
      </c>
      <c r="E18" s="49"/>
    </row>
    <row r="19" spans="1:6" ht="20.100000000000001"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75"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18.899999999999999" customHeight="1" x14ac:dyDescent="0.25">
      <c r="A26" s="42" t="s">
        <v>16</v>
      </c>
      <c r="B26" s="13">
        <v>3</v>
      </c>
      <c r="C26" s="112"/>
      <c r="D26" s="47" t="str">
        <f t="shared" ref="D26:D29" si="3">IF(C26="","",B26*C26)</f>
        <v/>
      </c>
      <c r="E26" s="113"/>
    </row>
    <row r="27" spans="1:6" ht="18.899999999999999"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19.350000000000001" customHeight="1" x14ac:dyDescent="0.25">
      <c r="A29" s="42" t="s">
        <v>19</v>
      </c>
      <c r="B29" s="13">
        <v>1</v>
      </c>
      <c r="C29" s="112"/>
      <c r="D29" s="47" t="str">
        <f t="shared" si="3"/>
        <v/>
      </c>
      <c r="E29" s="113"/>
    </row>
    <row r="30" spans="1:6" ht="18"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20.100000000000001" customHeight="1" x14ac:dyDescent="0.25">
      <c r="A33" s="55" t="s">
        <v>209</v>
      </c>
      <c r="B33" s="56">
        <v>3</v>
      </c>
      <c r="C33" s="114"/>
      <c r="D33" s="57" t="str">
        <f t="shared" si="4"/>
        <v/>
      </c>
      <c r="E33" s="115"/>
    </row>
    <row r="34" spans="1:6" ht="19.5"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18" customHeight="1" x14ac:dyDescent="0.25">
      <c r="A49" s="42" t="s">
        <v>21</v>
      </c>
      <c r="B49" s="13">
        <v>5</v>
      </c>
      <c r="C49" s="112"/>
      <c r="D49" s="47" t="str">
        <f t="shared" ref="D49:D50" si="6">IF(C49="","",B49*C49)</f>
        <v/>
      </c>
      <c r="E49" s="113"/>
    </row>
    <row r="50" spans="1:6" ht="48" customHeight="1" x14ac:dyDescent="0.25">
      <c r="A50" s="43" t="s">
        <v>22</v>
      </c>
      <c r="B50" s="13">
        <v>3</v>
      </c>
      <c r="C50" s="112"/>
      <c r="D50" s="47" t="str">
        <f t="shared" si="6"/>
        <v/>
      </c>
      <c r="E50" s="113"/>
    </row>
    <row r="51" spans="1:6" ht="18.75" customHeight="1" x14ac:dyDescent="0.25">
      <c r="A51" s="143" t="s">
        <v>167</v>
      </c>
      <c r="B51" s="143"/>
      <c r="C51" s="143"/>
      <c r="D51" s="48">
        <f>IF(SUM(D49:D50)&gt;10,10,SUM(D49:D50))</f>
        <v>0</v>
      </c>
      <c r="E51" s="49"/>
    </row>
    <row r="52" spans="1:6" ht="18.899999999999999"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75" customHeight="1" x14ac:dyDescent="0.25">
      <c r="A56" s="144" t="s">
        <v>189</v>
      </c>
      <c r="B56" s="144"/>
      <c r="C56" s="144"/>
      <c r="D56" s="48">
        <f>IF(SUM(D53:D55)&gt;30,30,SUM(D53:D55))</f>
        <v>0</v>
      </c>
      <c r="E56" s="67"/>
    </row>
    <row r="57" spans="1:6" ht="18.899999999999999" customHeight="1" x14ac:dyDescent="0.25">
      <c r="A57" s="140" t="s">
        <v>173</v>
      </c>
      <c r="B57" s="141"/>
      <c r="C57" s="141"/>
      <c r="D57" s="141"/>
      <c r="E57" s="40"/>
      <c r="F57" s="34">
        <v>25</v>
      </c>
    </row>
    <row r="58" spans="1:6" ht="20.100000000000001"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899999999999999"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17.399999999999999" customHeight="1" x14ac:dyDescent="0.25">
      <c r="A64" s="55" t="s">
        <v>191</v>
      </c>
      <c r="B64" s="13">
        <v>25</v>
      </c>
      <c r="C64" s="112"/>
      <c r="D64" s="47" t="str">
        <f t="shared" ref="D64:D65" si="9">IF(C64="","",B64*C64)</f>
        <v/>
      </c>
      <c r="E64" s="113"/>
    </row>
    <row r="65" spans="1:6" ht="16.2" customHeight="1" x14ac:dyDescent="0.25">
      <c r="A65" s="55" t="s">
        <v>192</v>
      </c>
      <c r="B65" s="13">
        <v>25</v>
      </c>
      <c r="C65" s="112"/>
      <c r="D65" s="47" t="str">
        <f t="shared" si="9"/>
        <v/>
      </c>
      <c r="E65" s="113"/>
    </row>
    <row r="66" spans="1:6" ht="16.95"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18.899999999999999" customHeight="1" x14ac:dyDescent="0.25">
      <c r="A68" s="145" t="s">
        <v>202</v>
      </c>
      <c r="B68" s="145"/>
      <c r="C68" s="145"/>
      <c r="D68" s="145"/>
      <c r="E68" s="54"/>
      <c r="F68" s="34">
        <v>5</v>
      </c>
    </row>
    <row r="69" spans="1:6" ht="20.100000000000001"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899999999999999" customHeight="1" x14ac:dyDescent="0.25">
      <c r="A72" s="144" t="s">
        <v>239</v>
      </c>
      <c r="B72" s="144"/>
      <c r="C72" s="144"/>
      <c r="D72" s="48">
        <f>IF(SUM(D69:D71)&gt;5,5,SUM(D69:D71))</f>
        <v>0</v>
      </c>
      <c r="E72" s="67"/>
    </row>
    <row r="73" spans="1:6" s="23" customFormat="1" ht="18.899999999999999" customHeight="1" x14ac:dyDescent="0.25">
      <c r="D73" s="83"/>
      <c r="E73" s="84"/>
    </row>
    <row r="74" spans="1:6" s="31" customFormat="1" ht="18.600000000000001" customHeight="1" x14ac:dyDescent="0.25">
      <c r="A74" s="146" t="s">
        <v>199</v>
      </c>
      <c r="B74" s="146"/>
      <c r="C74" s="146"/>
      <c r="D74" s="85">
        <f>SUM(D13,D18,D24,D30,D34,D47,D51,D56,D62,D67,D72)</f>
        <v>0</v>
      </c>
      <c r="E74" s="86"/>
      <c r="F74" s="39"/>
    </row>
    <row r="75" spans="1:6" ht="18.600000000000001" customHeight="1" x14ac:dyDescent="0.25">
      <c r="A75" s="146" t="s">
        <v>200</v>
      </c>
      <c r="B75" s="146"/>
      <c r="C75" s="146"/>
      <c r="D75" s="85">
        <f>SUM(D5:D12,D15:D17,D20:D23,D26:D29,D32:D33,D37:D39,D41:D46,D49:D50,D53:D55,D58:D61,D64:D66,D69:D71)</f>
        <v>0</v>
      </c>
      <c r="E75" s="86"/>
    </row>
  </sheetData>
  <sheetProtection algorithmName="SHA-512" hashValue="9LHBnIUniUNmf/GwRTwoabwUkG1t6+N99N6NGy1bC08/pBOxgfwDEH83JavInpb/8mrTYmTYqbWH+j4geMHnzA==" saltValue="zocb6FVQjH7QMeYo0vMNVA==" spinCount="100000" sheet="1" objects="1" scenarios="1"/>
  <mergeCells count="25">
    <mergeCell ref="A62:C62"/>
    <mergeCell ref="A74:C74"/>
    <mergeCell ref="A35:D35"/>
    <mergeCell ref="A48:D48"/>
    <mergeCell ref="A52:D52"/>
    <mergeCell ref="A57:D57"/>
    <mergeCell ref="A63:D63"/>
    <mergeCell ref="A67:C67"/>
    <mergeCell ref="A72:C72"/>
    <mergeCell ref="A1:E1"/>
    <mergeCell ref="A75:C75"/>
    <mergeCell ref="A3:D3"/>
    <mergeCell ref="A14:D14"/>
    <mergeCell ref="A68:D68"/>
    <mergeCell ref="A25:D25"/>
    <mergeCell ref="A31:D31"/>
    <mergeCell ref="A19:D19"/>
    <mergeCell ref="A13:C13"/>
    <mergeCell ref="A18:C18"/>
    <mergeCell ref="A24:C24"/>
    <mergeCell ref="A30:C30"/>
    <mergeCell ref="A34:C34"/>
    <mergeCell ref="A47:C47"/>
    <mergeCell ref="A51:C51"/>
    <mergeCell ref="A56:C56"/>
  </mergeCells>
  <printOptions horizontalCentered="1"/>
  <pageMargins left="0.39370078740157483" right="0.39370078740157483" top="0.39370078740157483" bottom="0.39370078740157483" header="0.31496062992125984" footer="0.31496062992125984"/>
  <pageSetup paperSize="9" scale="49" fitToHeight="1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5"/>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100</v>
      </c>
      <c r="B1" s="147"/>
      <c r="C1" s="147"/>
      <c r="D1" s="147"/>
      <c r="E1" s="147"/>
      <c r="F1" s="34">
        <f>SUM(F2:F73)</f>
        <v>325</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20.100000000000001" customHeight="1" x14ac:dyDescent="0.25">
      <c r="A7" s="46" t="s">
        <v>4</v>
      </c>
      <c r="B7" s="13">
        <v>15</v>
      </c>
      <c r="C7" s="112"/>
      <c r="D7" s="47" t="str">
        <f t="shared" si="0"/>
        <v/>
      </c>
      <c r="E7" s="113"/>
    </row>
    <row r="8" spans="1:6" ht="18.899999999999999"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29.25" customHeight="1" x14ac:dyDescent="0.25">
      <c r="A12" s="42" t="s">
        <v>9</v>
      </c>
      <c r="B12" s="13">
        <v>3</v>
      </c>
      <c r="C12" s="112"/>
      <c r="D12" s="47" t="str">
        <f t="shared" si="0"/>
        <v/>
      </c>
      <c r="E12" s="113"/>
    </row>
    <row r="13" spans="1:6" ht="18.75"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20.100000000000001" customHeight="1" x14ac:dyDescent="0.25">
      <c r="A15" s="42" t="s">
        <v>10</v>
      </c>
      <c r="B15" s="13">
        <v>10</v>
      </c>
      <c r="C15" s="112"/>
      <c r="D15" s="47" t="str">
        <f t="shared" ref="D15:D17" si="1">IF(C15="","",B15*C15)</f>
        <v/>
      </c>
      <c r="E15" s="113"/>
    </row>
    <row r="16" spans="1:6" ht="18.899999999999999" customHeight="1" x14ac:dyDescent="0.25">
      <c r="A16" s="42" t="s">
        <v>11</v>
      </c>
      <c r="B16" s="13">
        <v>4</v>
      </c>
      <c r="C16" s="112"/>
      <c r="D16" s="47" t="str">
        <f t="shared" si="1"/>
        <v/>
      </c>
      <c r="E16" s="113"/>
    </row>
    <row r="17" spans="1:6" ht="21.75" customHeight="1" x14ac:dyDescent="0.25">
      <c r="A17" s="50" t="s">
        <v>201</v>
      </c>
      <c r="B17" s="13">
        <v>2</v>
      </c>
      <c r="C17" s="112"/>
      <c r="D17" s="47" t="str">
        <f t="shared" si="1"/>
        <v/>
      </c>
      <c r="E17" s="113"/>
    </row>
    <row r="18" spans="1:6" ht="18.75"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4">
        <v>20</v>
      </c>
    </row>
    <row r="20" spans="1:6" ht="20.100000000000001"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75"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20.100000000000001" customHeight="1" x14ac:dyDescent="0.25">
      <c r="A26" s="42" t="s">
        <v>16</v>
      </c>
      <c r="B26" s="13">
        <v>3</v>
      </c>
      <c r="C26" s="112"/>
      <c r="D26" s="47" t="str">
        <f t="shared" ref="D26:D29" si="3">IF(C26="","",B26*C26)</f>
        <v/>
      </c>
      <c r="E26" s="113"/>
    </row>
    <row r="27" spans="1:6" ht="18.75"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20.100000000000001" customHeight="1" x14ac:dyDescent="0.25">
      <c r="A29" s="42" t="s">
        <v>19</v>
      </c>
      <c r="B29" s="13">
        <v>1</v>
      </c>
      <c r="C29" s="112"/>
      <c r="D29" s="47" t="str">
        <f t="shared" si="3"/>
        <v/>
      </c>
      <c r="E29" s="113"/>
    </row>
    <row r="30" spans="1:6" ht="19.5"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18.899999999999999" customHeight="1" x14ac:dyDescent="0.25">
      <c r="A33" s="55" t="s">
        <v>209</v>
      </c>
      <c r="B33" s="56">
        <v>3</v>
      </c>
      <c r="C33" s="114"/>
      <c r="D33" s="57" t="str">
        <f t="shared" si="4"/>
        <v/>
      </c>
      <c r="E33" s="115"/>
    </row>
    <row r="34" spans="1:6" ht="18.75"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18.600000000000001" customHeight="1" x14ac:dyDescent="0.25">
      <c r="A49" s="42" t="s">
        <v>21</v>
      </c>
      <c r="B49" s="13">
        <v>5</v>
      </c>
      <c r="C49" s="112"/>
      <c r="D49" s="47" t="str">
        <f t="shared" ref="D49:D50" si="6">IF(C49="","",B49*C49)</f>
        <v/>
      </c>
      <c r="E49" s="113"/>
    </row>
    <row r="50" spans="1:6" ht="60" customHeight="1" x14ac:dyDescent="0.25">
      <c r="A50" s="43" t="s">
        <v>22</v>
      </c>
      <c r="B50" s="13">
        <v>3</v>
      </c>
      <c r="C50" s="112"/>
      <c r="D50" s="47" t="str">
        <f t="shared" si="6"/>
        <v/>
      </c>
      <c r="E50" s="113"/>
    </row>
    <row r="51" spans="1:6" ht="18.75" customHeight="1" x14ac:dyDescent="0.25">
      <c r="A51" s="143" t="s">
        <v>167</v>
      </c>
      <c r="B51" s="143"/>
      <c r="C51" s="143"/>
      <c r="D51" s="48">
        <f>IF(SUM(D49:D50)&gt;10,10,SUM(D49:D50))</f>
        <v>0</v>
      </c>
      <c r="E51" s="49"/>
    </row>
    <row r="52" spans="1:6" ht="19.5"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75" customHeight="1" x14ac:dyDescent="0.25">
      <c r="A56" s="144" t="s">
        <v>189</v>
      </c>
      <c r="B56" s="144"/>
      <c r="C56" s="144"/>
      <c r="D56" s="48">
        <f>IF(SUM(D53:D55)&gt;30,30,SUM(D53:D55))</f>
        <v>0</v>
      </c>
      <c r="E56" s="67"/>
    </row>
    <row r="57" spans="1:6" ht="20.100000000000001" customHeight="1" x14ac:dyDescent="0.25">
      <c r="A57" s="140" t="s">
        <v>173</v>
      </c>
      <c r="B57" s="141"/>
      <c r="C57" s="141"/>
      <c r="D57" s="141"/>
      <c r="E57" s="40"/>
      <c r="F57" s="34">
        <v>25</v>
      </c>
    </row>
    <row r="58" spans="1:6" ht="18.899999999999999"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899999999999999"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30" customHeight="1" x14ac:dyDescent="0.25">
      <c r="A64" s="55" t="s">
        <v>191</v>
      </c>
      <c r="B64" s="13">
        <v>25</v>
      </c>
      <c r="C64" s="112"/>
      <c r="D64" s="47" t="str">
        <f t="shared" ref="D64:D65" si="9">IF(C64="","",B64*C64)</f>
        <v/>
      </c>
      <c r="E64" s="113"/>
    </row>
    <row r="65" spans="1:6" ht="28.5" customHeight="1" x14ac:dyDescent="0.25">
      <c r="A65" s="55" t="s">
        <v>192</v>
      </c>
      <c r="B65" s="13">
        <v>25</v>
      </c>
      <c r="C65" s="112"/>
      <c r="D65" s="47" t="str">
        <f t="shared" si="9"/>
        <v/>
      </c>
      <c r="E65" s="113"/>
    </row>
    <row r="66" spans="1:6" ht="27.75"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18" customHeight="1" x14ac:dyDescent="0.25">
      <c r="A68" s="145" t="s">
        <v>202</v>
      </c>
      <c r="B68" s="145"/>
      <c r="C68" s="145"/>
      <c r="D68" s="145"/>
      <c r="E68" s="54"/>
      <c r="F68" s="34">
        <v>5</v>
      </c>
    </row>
    <row r="69" spans="1:6" ht="18.899999999999999"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899999999999999" customHeight="1" x14ac:dyDescent="0.25">
      <c r="A72" s="144" t="s">
        <v>239</v>
      </c>
      <c r="B72" s="144"/>
      <c r="C72" s="144"/>
      <c r="D72" s="48">
        <f>IF(SUM(D69:D71)&gt;5,5,SUM(D69:D71))</f>
        <v>0</v>
      </c>
      <c r="E72" s="67"/>
    </row>
    <row r="73" spans="1:6" s="23" customFormat="1" ht="18.899999999999999" customHeight="1" x14ac:dyDescent="0.25">
      <c r="D73" s="83"/>
      <c r="E73" s="84"/>
    </row>
    <row r="74" spans="1:6" s="31" customFormat="1" ht="18.600000000000001" customHeight="1" x14ac:dyDescent="0.25">
      <c r="A74" s="146" t="s">
        <v>199</v>
      </c>
      <c r="B74" s="146"/>
      <c r="C74" s="146"/>
      <c r="D74" s="85">
        <f>SUM(D13,D18,D24,D30,D34,D47,D51,D56,D62,D67,D72)</f>
        <v>0</v>
      </c>
      <c r="E74" s="86"/>
      <c r="F74" s="39"/>
    </row>
    <row r="75" spans="1:6" ht="18.600000000000001" customHeight="1" x14ac:dyDescent="0.25">
      <c r="A75" s="146" t="s">
        <v>200</v>
      </c>
      <c r="B75" s="146"/>
      <c r="C75" s="146"/>
      <c r="D75" s="85">
        <f>SUM(D5:D12,D15:D17,D20:D23,D26:D29,D32:D33,D37:D39,D41:D46,D49:D50,D53:D55,D58:D61,D64:D66,D69:D71)</f>
        <v>0</v>
      </c>
      <c r="E75" s="86"/>
    </row>
  </sheetData>
  <sheetProtection algorithmName="SHA-512" hashValue="VTPAr2Wz29CSqRUSXO/JLmCHvTkMWLj9yHx+iuhcedvN/ovTDnhAK6tEGVtzhpFIgUKKhgUfAoGQtMc/jNyxrA==" saltValue="QZMmXDpc+oOb6xjTRsa6yw==" spinCount="100000" sheet="1" objects="1" scenarios="1"/>
  <mergeCells count="25">
    <mergeCell ref="A75:C75"/>
    <mergeCell ref="A51:C51"/>
    <mergeCell ref="A56:C56"/>
    <mergeCell ref="A62:C62"/>
    <mergeCell ref="A67:C67"/>
    <mergeCell ref="A72:C72"/>
    <mergeCell ref="A52:D52"/>
    <mergeCell ref="A74:C74"/>
    <mergeCell ref="A68:D68"/>
    <mergeCell ref="A57:D57"/>
    <mergeCell ref="A63:D63"/>
    <mergeCell ref="A1:E1"/>
    <mergeCell ref="A48:D48"/>
    <mergeCell ref="A31:D31"/>
    <mergeCell ref="A35:D35"/>
    <mergeCell ref="A3:D3"/>
    <mergeCell ref="A14:D14"/>
    <mergeCell ref="A19:D19"/>
    <mergeCell ref="A25:D25"/>
    <mergeCell ref="A13:C13"/>
    <mergeCell ref="A18:C18"/>
    <mergeCell ref="A24:C24"/>
    <mergeCell ref="A30:C30"/>
    <mergeCell ref="A34:C34"/>
    <mergeCell ref="A47:C47"/>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5"/>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101</v>
      </c>
      <c r="B1" s="147"/>
      <c r="C1" s="147"/>
      <c r="D1" s="147"/>
      <c r="E1" s="147"/>
      <c r="F1" s="34">
        <f>SUM(F2:F73)</f>
        <v>325</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18.899999999999999" customHeight="1" x14ac:dyDescent="0.25">
      <c r="A7" s="46" t="s">
        <v>4</v>
      </c>
      <c r="B7" s="13">
        <v>15</v>
      </c>
      <c r="C7" s="112"/>
      <c r="D7" s="47" t="str">
        <f t="shared" si="0"/>
        <v/>
      </c>
      <c r="E7" s="113"/>
    </row>
    <row r="8" spans="1:6" ht="20.100000000000001"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32.25" customHeight="1" x14ac:dyDescent="0.25">
      <c r="A12" s="42" t="s">
        <v>9</v>
      </c>
      <c r="B12" s="13">
        <v>3</v>
      </c>
      <c r="C12" s="112"/>
      <c r="D12" s="47" t="str">
        <f t="shared" si="0"/>
        <v/>
      </c>
      <c r="E12" s="113"/>
    </row>
    <row r="13" spans="1:6" ht="18.899999999999999"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18.899999999999999" customHeight="1" x14ac:dyDescent="0.25">
      <c r="A15" s="42" t="s">
        <v>10</v>
      </c>
      <c r="B15" s="13">
        <v>10</v>
      </c>
      <c r="C15" s="112"/>
      <c r="D15" s="47" t="str">
        <f t="shared" ref="D15:D17" si="1">IF(C15="","",B15*C15)</f>
        <v/>
      </c>
      <c r="E15" s="113"/>
    </row>
    <row r="16" spans="1:6" ht="20.100000000000001" customHeight="1" x14ac:dyDescent="0.25">
      <c r="A16" s="42" t="s">
        <v>11</v>
      </c>
      <c r="B16" s="13">
        <v>4</v>
      </c>
      <c r="C16" s="112"/>
      <c r="D16" s="47" t="str">
        <f t="shared" si="1"/>
        <v/>
      </c>
      <c r="E16" s="113"/>
    </row>
    <row r="17" spans="1:6" ht="18.600000000000001" customHeight="1" x14ac:dyDescent="0.25">
      <c r="A17" s="50" t="s">
        <v>201</v>
      </c>
      <c r="B17" s="13">
        <v>2</v>
      </c>
      <c r="C17" s="112"/>
      <c r="D17" s="47" t="str">
        <f t="shared" si="1"/>
        <v/>
      </c>
      <c r="E17" s="113"/>
    </row>
    <row r="18" spans="1:6" ht="19.5"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18.899999999999999" customHeight="1" x14ac:dyDescent="0.25">
      <c r="A26" s="42" t="s">
        <v>16</v>
      </c>
      <c r="B26" s="13">
        <v>3</v>
      </c>
      <c r="C26" s="112"/>
      <c r="D26" s="47" t="str">
        <f t="shared" ref="D26:D29" si="3">IF(C26="","",B26*C26)</f>
        <v/>
      </c>
      <c r="E26" s="113"/>
    </row>
    <row r="27" spans="1:6" ht="19.5"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20.100000000000001" customHeight="1" x14ac:dyDescent="0.25">
      <c r="A29" s="42" t="s">
        <v>19</v>
      </c>
      <c r="B29" s="13">
        <v>1</v>
      </c>
      <c r="C29" s="112"/>
      <c r="D29" s="47" t="str">
        <f t="shared" si="3"/>
        <v/>
      </c>
      <c r="E29" s="113"/>
    </row>
    <row r="30" spans="1:6" ht="18.75"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18.899999999999999" customHeight="1" x14ac:dyDescent="0.25">
      <c r="A33" s="55" t="s">
        <v>209</v>
      </c>
      <c r="B33" s="56">
        <v>3</v>
      </c>
      <c r="C33" s="114"/>
      <c r="D33" s="57" t="str">
        <f t="shared" si="4"/>
        <v/>
      </c>
      <c r="E33" s="115"/>
    </row>
    <row r="34" spans="1:6" ht="18.75"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21" customHeight="1" x14ac:dyDescent="0.25">
      <c r="A49" s="42" t="s">
        <v>21</v>
      </c>
      <c r="B49" s="13">
        <v>5</v>
      </c>
      <c r="C49" s="112"/>
      <c r="D49" s="47" t="str">
        <f t="shared" ref="D49:D50" si="6">IF(C49="","",B49*C49)</f>
        <v/>
      </c>
      <c r="E49" s="113"/>
    </row>
    <row r="50" spans="1:6" ht="61.5" customHeight="1" x14ac:dyDescent="0.25">
      <c r="A50" s="43" t="s">
        <v>22</v>
      </c>
      <c r="B50" s="13">
        <v>3</v>
      </c>
      <c r="C50" s="112"/>
      <c r="D50" s="47" t="str">
        <f t="shared" si="6"/>
        <v/>
      </c>
      <c r="E50" s="113"/>
    </row>
    <row r="51" spans="1:6" ht="18.75" customHeight="1" x14ac:dyDescent="0.25">
      <c r="A51" s="143" t="s">
        <v>167</v>
      </c>
      <c r="B51" s="143"/>
      <c r="C51" s="143"/>
      <c r="D51" s="48">
        <f>IF(SUM(D49:D50)&gt;10,10,SUM(D49:D50))</f>
        <v>0</v>
      </c>
      <c r="E51" s="49"/>
    </row>
    <row r="52" spans="1:6" ht="19.5"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75" customHeight="1" x14ac:dyDescent="0.25">
      <c r="A56" s="144" t="s">
        <v>189</v>
      </c>
      <c r="B56" s="144"/>
      <c r="C56" s="144"/>
      <c r="D56" s="48">
        <f>IF(SUM(D53:D55)&gt;30,30,SUM(D53:D55))</f>
        <v>0</v>
      </c>
      <c r="E56" s="67"/>
    </row>
    <row r="57" spans="1:6" ht="20.100000000000001" customHeight="1" x14ac:dyDescent="0.25">
      <c r="A57" s="140" t="s">
        <v>173</v>
      </c>
      <c r="B57" s="141"/>
      <c r="C57" s="141"/>
      <c r="D57" s="141"/>
      <c r="E57" s="40"/>
      <c r="F57" s="34">
        <v>25</v>
      </c>
    </row>
    <row r="58" spans="1:6" ht="18.899999999999999"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899999999999999"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30" customHeight="1" x14ac:dyDescent="0.25">
      <c r="A64" s="55" t="s">
        <v>191</v>
      </c>
      <c r="B64" s="13">
        <v>25</v>
      </c>
      <c r="C64" s="112"/>
      <c r="D64" s="47" t="str">
        <f t="shared" ref="D64:D65" si="9">IF(C64="","",B64*C64)</f>
        <v/>
      </c>
      <c r="E64" s="113"/>
    </row>
    <row r="65" spans="1:6" ht="31.5" customHeight="1" x14ac:dyDescent="0.25">
      <c r="A65" s="55" t="s">
        <v>192</v>
      </c>
      <c r="B65" s="13">
        <v>25</v>
      </c>
      <c r="C65" s="112"/>
      <c r="D65" s="47" t="str">
        <f t="shared" si="9"/>
        <v/>
      </c>
      <c r="E65" s="113"/>
    </row>
    <row r="66" spans="1:6" ht="33"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20.100000000000001" customHeight="1" x14ac:dyDescent="0.25">
      <c r="A68" s="145" t="s">
        <v>202</v>
      </c>
      <c r="B68" s="145"/>
      <c r="C68" s="145"/>
      <c r="D68" s="145"/>
      <c r="E68" s="54"/>
      <c r="F68" s="34">
        <v>5</v>
      </c>
    </row>
    <row r="69" spans="1:6" ht="18.899999999999999"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899999999999999" customHeight="1" x14ac:dyDescent="0.25">
      <c r="A72" s="144" t="s">
        <v>239</v>
      </c>
      <c r="B72" s="144"/>
      <c r="C72" s="144"/>
      <c r="D72" s="48">
        <f>IF(SUM(D69:D71)&gt;5,5,SUM(D69:D71))</f>
        <v>0</v>
      </c>
      <c r="E72" s="67"/>
    </row>
    <row r="73" spans="1:6" s="23" customFormat="1" ht="18.899999999999999" customHeight="1" x14ac:dyDescent="0.25">
      <c r="D73" s="83"/>
      <c r="E73" s="84"/>
    </row>
    <row r="74" spans="1:6" s="31" customFormat="1" ht="18.600000000000001" customHeight="1" x14ac:dyDescent="0.25">
      <c r="A74" s="146" t="s">
        <v>199</v>
      </c>
      <c r="B74" s="146"/>
      <c r="C74" s="146"/>
      <c r="D74" s="85">
        <f>SUM(D13,D18,D24,D30,D34,D47,D51,D56,D62,D67,D72)</f>
        <v>0</v>
      </c>
      <c r="E74" s="86"/>
      <c r="F74" s="39"/>
    </row>
    <row r="75" spans="1:6" ht="18.600000000000001" customHeight="1" x14ac:dyDescent="0.25">
      <c r="A75" s="146" t="s">
        <v>200</v>
      </c>
      <c r="B75" s="146"/>
      <c r="C75" s="146"/>
      <c r="D75" s="85">
        <f>SUM(D5:D12,D15:D17,D20:D23,D26:D29,D32:D33,D37:D39,D41:D46,D49:D50,D53:D55,D58:D61,D64:D66,D69:D71)</f>
        <v>0</v>
      </c>
      <c r="E75" s="86"/>
    </row>
  </sheetData>
  <sheetProtection algorithmName="SHA-512" hashValue="lnEoZWy739Bihic57AVJZ3E7Z3wETbzIog66ZJS/nwW7x6cPTt5k6qVJrQr8ChTewl3GvFglDBlNDZT4aY1NPg==" saltValue="vR6T69XWR9QuYcaEcWk1lQ==" spinCount="100000" sheet="1" objects="1" scenarios="1"/>
  <mergeCells count="25">
    <mergeCell ref="A72:C72"/>
    <mergeCell ref="A68:D68"/>
    <mergeCell ref="A57:D57"/>
    <mergeCell ref="A63:D63"/>
    <mergeCell ref="A47:C47"/>
    <mergeCell ref="A51:C51"/>
    <mergeCell ref="A56:C56"/>
    <mergeCell ref="A62:C62"/>
    <mergeCell ref="A67:C67"/>
    <mergeCell ref="A1:E1"/>
    <mergeCell ref="A75:C75"/>
    <mergeCell ref="A19:D19"/>
    <mergeCell ref="A3:D3"/>
    <mergeCell ref="A14:D14"/>
    <mergeCell ref="A35:D35"/>
    <mergeCell ref="A13:C13"/>
    <mergeCell ref="A18:C18"/>
    <mergeCell ref="A24:C24"/>
    <mergeCell ref="A30:C30"/>
    <mergeCell ref="A34:C34"/>
    <mergeCell ref="A48:D48"/>
    <mergeCell ref="A52:D52"/>
    <mergeCell ref="A25:D25"/>
    <mergeCell ref="A31:D31"/>
    <mergeCell ref="A74:C74"/>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159"/>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102</v>
      </c>
      <c r="B1" s="147"/>
      <c r="C1" s="147"/>
      <c r="D1" s="147"/>
      <c r="E1" s="147"/>
      <c r="F1" s="34">
        <f>SUM(F2:F156)</f>
        <v>385</v>
      </c>
    </row>
    <row r="2" spans="1:6" s="31" customFormat="1" ht="27.6" x14ac:dyDescent="0.25">
      <c r="A2" s="35" t="s">
        <v>242</v>
      </c>
      <c r="B2" s="36" t="s">
        <v>0</v>
      </c>
      <c r="C2" s="36" t="s">
        <v>109</v>
      </c>
      <c r="D2" s="37" t="s">
        <v>110</v>
      </c>
      <c r="E2" s="38" t="s">
        <v>243</v>
      </c>
      <c r="F2" s="39"/>
    </row>
    <row r="3" spans="1:6" ht="20.100000000000001"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18.899999999999999" customHeight="1" x14ac:dyDescent="0.25">
      <c r="A7" s="46" t="s">
        <v>4</v>
      </c>
      <c r="B7" s="13">
        <v>15</v>
      </c>
      <c r="C7" s="112"/>
      <c r="D7" s="47" t="str">
        <f t="shared" si="0"/>
        <v/>
      </c>
      <c r="E7" s="113"/>
    </row>
    <row r="8" spans="1:6" ht="20.100000000000001"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28.5" customHeight="1" x14ac:dyDescent="0.25">
      <c r="A12" s="42" t="s">
        <v>9</v>
      </c>
      <c r="B12" s="13">
        <v>3</v>
      </c>
      <c r="C12" s="112"/>
      <c r="D12" s="47" t="str">
        <f t="shared" si="0"/>
        <v/>
      </c>
      <c r="E12" s="113"/>
    </row>
    <row r="13" spans="1:6" ht="18.600000000000001"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18.899999999999999" customHeight="1" x14ac:dyDescent="0.25">
      <c r="A15" s="42" t="s">
        <v>10</v>
      </c>
      <c r="B15" s="13">
        <v>10</v>
      </c>
      <c r="C15" s="112"/>
      <c r="D15" s="47" t="str">
        <f t="shared" ref="D15:D17" si="1">IF(C15="","",B15*C15)</f>
        <v/>
      </c>
      <c r="E15" s="113"/>
    </row>
    <row r="16" spans="1:6" ht="18.899999999999999" customHeight="1" x14ac:dyDescent="0.25">
      <c r="A16" s="42" t="s">
        <v>11</v>
      </c>
      <c r="B16" s="13">
        <v>4</v>
      </c>
      <c r="C16" s="112"/>
      <c r="D16" s="47" t="str">
        <f t="shared" si="1"/>
        <v/>
      </c>
      <c r="E16" s="113"/>
    </row>
    <row r="17" spans="1:6" ht="18.899999999999999" customHeight="1" x14ac:dyDescent="0.25">
      <c r="A17" s="50" t="s">
        <v>201</v>
      </c>
      <c r="B17" s="13">
        <v>2</v>
      </c>
      <c r="C17" s="112"/>
      <c r="D17" s="47" t="str">
        <f t="shared" si="1"/>
        <v/>
      </c>
      <c r="E17" s="113"/>
    </row>
    <row r="18" spans="1:6" ht="18.75"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20.100000000000001"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75"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18.899999999999999" customHeight="1" x14ac:dyDescent="0.25">
      <c r="A26" s="42" t="s">
        <v>16</v>
      </c>
      <c r="B26" s="13">
        <v>3</v>
      </c>
      <c r="C26" s="112"/>
      <c r="D26" s="47" t="str">
        <f t="shared" ref="D26:D29" si="3">IF(C26="","",B26*C26)</f>
        <v/>
      </c>
      <c r="E26" s="113"/>
    </row>
    <row r="27" spans="1:6" ht="20.100000000000001"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18.899999999999999" customHeight="1" x14ac:dyDescent="0.25">
      <c r="A29" s="42" t="s">
        <v>19</v>
      </c>
      <c r="B29" s="13">
        <v>1</v>
      </c>
      <c r="C29" s="112"/>
      <c r="D29" s="47" t="str">
        <f t="shared" si="3"/>
        <v/>
      </c>
      <c r="E29" s="113"/>
    </row>
    <row r="30" spans="1:6" ht="18"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18.899999999999999" customHeight="1" x14ac:dyDescent="0.25">
      <c r="A33" s="55" t="s">
        <v>209</v>
      </c>
      <c r="B33" s="56">
        <v>3</v>
      </c>
      <c r="C33" s="114"/>
      <c r="D33" s="57" t="str">
        <f t="shared" si="4"/>
        <v/>
      </c>
      <c r="E33" s="115"/>
    </row>
    <row r="34" spans="1:6" ht="18.75"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18.899999999999999" customHeight="1" x14ac:dyDescent="0.25">
      <c r="A49" s="42" t="s">
        <v>21</v>
      </c>
      <c r="B49" s="13">
        <v>5</v>
      </c>
      <c r="C49" s="112"/>
      <c r="D49" s="47" t="str">
        <f t="shared" ref="D49" si="6">IF(C49="","",B49*C49)</f>
        <v/>
      </c>
      <c r="E49" s="113"/>
    </row>
    <row r="50" spans="1:6" ht="43.2" customHeight="1" x14ac:dyDescent="0.25">
      <c r="A50" s="43" t="s">
        <v>22</v>
      </c>
      <c r="B50" s="13">
        <v>3</v>
      </c>
      <c r="C50" s="112"/>
      <c r="D50" s="47" t="str">
        <f>IF(C50="","",B50*C50)</f>
        <v/>
      </c>
      <c r="E50" s="113"/>
    </row>
    <row r="51" spans="1:6" ht="18.75" customHeight="1" x14ac:dyDescent="0.25">
      <c r="A51" s="143" t="s">
        <v>167</v>
      </c>
      <c r="B51" s="143"/>
      <c r="C51" s="143"/>
      <c r="D51" s="48">
        <f>IF(SUM(D49:D50)&gt;10,10,SUM(D49:D50))</f>
        <v>0</v>
      </c>
      <c r="E51" s="49"/>
    </row>
    <row r="52" spans="1:6" ht="20.100000000000001"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75" customHeight="1" x14ac:dyDescent="0.25">
      <c r="A56" s="144" t="s">
        <v>189</v>
      </c>
      <c r="B56" s="144"/>
      <c r="C56" s="144"/>
      <c r="D56" s="48">
        <f>IF(SUM(D53:D55)&gt;30,30,SUM(D53:D55))</f>
        <v>0</v>
      </c>
      <c r="E56" s="67"/>
    </row>
    <row r="57" spans="1:6" ht="18.899999999999999" customHeight="1" x14ac:dyDescent="0.25">
      <c r="A57" s="140" t="s">
        <v>173</v>
      </c>
      <c r="B57" s="141"/>
      <c r="C57" s="141"/>
      <c r="D57" s="141"/>
      <c r="E57" s="40"/>
      <c r="F57" s="34">
        <v>25</v>
      </c>
    </row>
    <row r="58" spans="1:6" ht="18.899999999999999" customHeight="1" x14ac:dyDescent="0.25">
      <c r="A58" s="42" t="s">
        <v>23</v>
      </c>
      <c r="B58" s="13">
        <v>20</v>
      </c>
      <c r="C58" s="112"/>
      <c r="D58" s="47" t="str">
        <f>IF(C58="","",B58*C58)</f>
        <v/>
      </c>
      <c r="E58" s="113"/>
    </row>
    <row r="59" spans="1:6" ht="18.899999999999999" customHeight="1" x14ac:dyDescent="0.25">
      <c r="A59" s="42" t="s">
        <v>24</v>
      </c>
      <c r="B59" s="13">
        <v>10</v>
      </c>
      <c r="C59" s="112"/>
      <c r="D59" s="47" t="str">
        <f t="shared" ref="D59:D61" si="8">IF(C59="","",B59*C59)</f>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75"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31.5" customHeight="1" x14ac:dyDescent="0.25">
      <c r="A64" s="55" t="s">
        <v>191</v>
      </c>
      <c r="B64" s="13">
        <v>25</v>
      </c>
      <c r="C64" s="112"/>
      <c r="D64" s="47" t="str">
        <f>IF(C64="","",B64*C64)</f>
        <v/>
      </c>
      <c r="E64" s="113"/>
    </row>
    <row r="65" spans="1:6" ht="30" customHeight="1" x14ac:dyDescent="0.25">
      <c r="A65" s="55" t="s">
        <v>192</v>
      </c>
      <c r="B65" s="13">
        <v>25</v>
      </c>
      <c r="C65" s="112"/>
      <c r="D65" s="47" t="str">
        <f t="shared" ref="D65" si="9">IF(C65="","",B65*C65)</f>
        <v/>
      </c>
      <c r="E65" s="113"/>
    </row>
    <row r="66" spans="1:6" ht="27" customHeight="1" x14ac:dyDescent="0.25">
      <c r="A66" s="55" t="s">
        <v>193</v>
      </c>
      <c r="B66" s="13">
        <v>25</v>
      </c>
      <c r="C66" s="112"/>
      <c r="D66" s="47" t="str">
        <f>IF(C66="","",B66*C66)</f>
        <v/>
      </c>
      <c r="E66" s="113"/>
    </row>
    <row r="67" spans="1:6" ht="18.75" customHeight="1" x14ac:dyDescent="0.25">
      <c r="A67" s="144" t="s">
        <v>27</v>
      </c>
      <c r="B67" s="144"/>
      <c r="C67" s="144"/>
      <c r="D67" s="48">
        <f>IF(SUM(D64:D66)&gt;25,25,SUM(D64:D66))</f>
        <v>0</v>
      </c>
      <c r="E67" s="67"/>
    </row>
    <row r="68" spans="1:6" ht="18.899999999999999" customHeight="1" x14ac:dyDescent="0.25">
      <c r="A68" s="145" t="s">
        <v>202</v>
      </c>
      <c r="B68" s="145"/>
      <c r="C68" s="145"/>
      <c r="D68" s="145"/>
      <c r="E68" s="54"/>
      <c r="F68" s="34">
        <v>5</v>
      </c>
    </row>
    <row r="69" spans="1:6" ht="18.899999999999999" customHeight="1" x14ac:dyDescent="0.25">
      <c r="A69" s="42" t="s">
        <v>28</v>
      </c>
      <c r="B69" s="13">
        <v>5</v>
      </c>
      <c r="C69" s="112"/>
      <c r="D69" s="47" t="str">
        <f>IF(C69="","",B66*C69)</f>
        <v/>
      </c>
      <c r="E69" s="113"/>
    </row>
    <row r="70" spans="1:6" ht="18.899999999999999" customHeight="1" x14ac:dyDescent="0.25">
      <c r="A70" s="42" t="s">
        <v>29</v>
      </c>
      <c r="B70" s="13">
        <v>5</v>
      </c>
      <c r="C70" s="112"/>
      <c r="D70" s="47" t="str">
        <f t="shared" ref="D70" si="10">IF(C70="","",B67*C70)</f>
        <v/>
      </c>
      <c r="E70" s="113"/>
    </row>
    <row r="71" spans="1:6" ht="18.899999999999999" customHeight="1" x14ac:dyDescent="0.25">
      <c r="A71" s="42" t="s">
        <v>30</v>
      </c>
      <c r="B71" s="13">
        <v>3</v>
      </c>
      <c r="C71" s="112"/>
      <c r="D71" s="47" t="str">
        <f>IF(C71="","",B68*C71)</f>
        <v/>
      </c>
      <c r="E71" s="113"/>
    </row>
    <row r="72" spans="1:6" ht="18.75" customHeight="1" x14ac:dyDescent="0.25">
      <c r="A72" s="144" t="s">
        <v>239</v>
      </c>
      <c r="B72" s="144"/>
      <c r="C72" s="144"/>
      <c r="D72" s="48">
        <f>IF(SUM(D69:D71)&gt;5,5,SUM(D69:D71))</f>
        <v>0</v>
      </c>
      <c r="E72" s="67"/>
    </row>
    <row r="73" spans="1:6" s="23" customFormat="1" ht="18.75" customHeight="1" x14ac:dyDescent="0.25">
      <c r="E73" s="84"/>
    </row>
    <row r="74" spans="1:6" ht="18.899999999999999" customHeight="1" x14ac:dyDescent="0.25">
      <c r="A74" s="155" t="s">
        <v>34</v>
      </c>
      <c r="B74" s="156"/>
      <c r="C74" s="156"/>
      <c r="D74" s="157"/>
      <c r="E74" s="94"/>
      <c r="F74" s="34">
        <v>60</v>
      </c>
    </row>
    <row r="75" spans="1:6" ht="20.100000000000001" customHeight="1" x14ac:dyDescent="0.25">
      <c r="A75" s="152" t="s">
        <v>35</v>
      </c>
      <c r="B75" s="153"/>
      <c r="C75" s="153"/>
      <c r="D75" s="154"/>
      <c r="E75" s="95"/>
    </row>
    <row r="76" spans="1:6" ht="20.100000000000001" customHeight="1" x14ac:dyDescent="0.25">
      <c r="A76" s="72" t="s">
        <v>36</v>
      </c>
      <c r="B76" s="96">
        <v>20</v>
      </c>
      <c r="C76" s="116"/>
      <c r="D76" s="77" t="str">
        <f>IF(C76="","",B68*C76)</f>
        <v/>
      </c>
      <c r="E76" s="117"/>
    </row>
    <row r="77" spans="1:6" ht="33.6" customHeight="1" x14ac:dyDescent="0.25">
      <c r="A77" s="72" t="s">
        <v>37</v>
      </c>
      <c r="B77" s="96">
        <v>20</v>
      </c>
      <c r="C77" s="116"/>
      <c r="D77" s="77" t="str">
        <f>IF(C77="","",B69*C77)</f>
        <v/>
      </c>
      <c r="E77" s="117"/>
    </row>
    <row r="78" spans="1:6" ht="33.6" customHeight="1" x14ac:dyDescent="0.25">
      <c r="A78" s="72" t="s">
        <v>38</v>
      </c>
      <c r="B78" s="96">
        <v>10</v>
      </c>
      <c r="C78" s="116"/>
      <c r="D78" s="77" t="str">
        <f>IF(C78="","",B70*C78)</f>
        <v/>
      </c>
      <c r="E78" s="117"/>
    </row>
    <row r="79" spans="1:6" ht="33.6" customHeight="1" x14ac:dyDescent="0.25">
      <c r="A79" s="72" t="s">
        <v>39</v>
      </c>
      <c r="B79" s="96">
        <v>5</v>
      </c>
      <c r="C79" s="116"/>
      <c r="D79" s="77" t="str">
        <f>IF(C79="","",B71*C79)</f>
        <v/>
      </c>
      <c r="E79" s="117"/>
    </row>
    <row r="80" spans="1:6" ht="42.75" customHeight="1" x14ac:dyDescent="0.25">
      <c r="A80" s="72" t="s">
        <v>40</v>
      </c>
      <c r="B80" s="96">
        <v>5</v>
      </c>
      <c r="C80" s="116"/>
      <c r="D80" s="77" t="str">
        <f>IF(C80="","",B72*C80)</f>
        <v/>
      </c>
      <c r="E80" s="117"/>
    </row>
    <row r="81" spans="1:5" ht="20.100000000000001" customHeight="1" x14ac:dyDescent="0.25">
      <c r="A81" s="72" t="s">
        <v>41</v>
      </c>
      <c r="B81" s="96">
        <v>5</v>
      </c>
      <c r="C81" s="116"/>
      <c r="D81" s="77" t="str">
        <f t="shared" ref="D81:D83" si="11">IF(C81="","",B74*C81)</f>
        <v/>
      </c>
      <c r="E81" s="117"/>
    </row>
    <row r="82" spans="1:5" ht="20.100000000000001" customHeight="1" x14ac:dyDescent="0.25">
      <c r="A82" s="72" t="s">
        <v>42</v>
      </c>
      <c r="B82" s="96">
        <v>5</v>
      </c>
      <c r="C82" s="116"/>
      <c r="D82" s="77" t="str">
        <f t="shared" si="11"/>
        <v/>
      </c>
      <c r="E82" s="117"/>
    </row>
    <row r="83" spans="1:5" ht="20.100000000000001" customHeight="1" x14ac:dyDescent="0.25">
      <c r="A83" s="72" t="s">
        <v>43</v>
      </c>
      <c r="B83" s="96">
        <v>5</v>
      </c>
      <c r="C83" s="116"/>
      <c r="D83" s="77" t="str">
        <f t="shared" si="11"/>
        <v/>
      </c>
      <c r="E83" s="117"/>
    </row>
    <row r="84" spans="1:5" ht="20.100000000000001" customHeight="1" x14ac:dyDescent="0.25">
      <c r="A84" s="148" t="s">
        <v>44</v>
      </c>
      <c r="B84" s="148"/>
      <c r="C84" s="148"/>
      <c r="D84" s="148"/>
      <c r="E84" s="97"/>
    </row>
    <row r="85" spans="1:5" ht="18.899999999999999" customHeight="1" x14ac:dyDescent="0.25">
      <c r="A85" s="151" t="s">
        <v>45</v>
      </c>
      <c r="B85" s="151"/>
      <c r="C85" s="151"/>
      <c r="D85" s="151"/>
      <c r="E85" s="98"/>
    </row>
    <row r="86" spans="1:5" ht="87" customHeight="1" x14ac:dyDescent="0.25">
      <c r="A86" s="99" t="s">
        <v>216</v>
      </c>
      <c r="B86" s="96">
        <v>10</v>
      </c>
      <c r="C86" s="116"/>
      <c r="D86" s="77" t="str">
        <f>IF(C86="","",B86*C86)</f>
        <v/>
      </c>
      <c r="E86" s="117"/>
    </row>
    <row r="87" spans="1:5" ht="19.5" customHeight="1" x14ac:dyDescent="0.25">
      <c r="A87" s="100" t="s">
        <v>46</v>
      </c>
      <c r="B87" s="100"/>
      <c r="C87" s="100"/>
      <c r="D87" s="101"/>
      <c r="E87" s="98"/>
    </row>
    <row r="88" spans="1:5" ht="121.5" customHeight="1" x14ac:dyDescent="0.25">
      <c r="A88" s="99" t="s">
        <v>217</v>
      </c>
      <c r="B88" s="96">
        <v>10</v>
      </c>
      <c r="C88" s="116"/>
      <c r="D88" s="77" t="str">
        <f>IF(C88="","",B88*C88)</f>
        <v/>
      </c>
      <c r="E88" s="117"/>
    </row>
    <row r="89" spans="1:5" ht="69.75" customHeight="1" x14ac:dyDescent="0.25">
      <c r="A89" s="99" t="s">
        <v>218</v>
      </c>
      <c r="B89" s="96">
        <v>20</v>
      </c>
      <c r="C89" s="116"/>
      <c r="D89" s="77" t="str">
        <f t="shared" ref="D89:D93" si="12">IF(C89="","",B89*C89)</f>
        <v/>
      </c>
      <c r="E89" s="117"/>
    </row>
    <row r="90" spans="1:5" ht="62.25" customHeight="1" x14ac:dyDescent="0.25">
      <c r="A90" s="99" t="s">
        <v>219</v>
      </c>
      <c r="B90" s="96">
        <v>10</v>
      </c>
      <c r="C90" s="116"/>
      <c r="D90" s="77" t="str">
        <f t="shared" si="12"/>
        <v/>
      </c>
      <c r="E90" s="117"/>
    </row>
    <row r="91" spans="1:5" ht="18.899999999999999" customHeight="1" x14ac:dyDescent="0.25">
      <c r="A91" s="72" t="s">
        <v>47</v>
      </c>
      <c r="B91" s="96">
        <v>10</v>
      </c>
      <c r="C91" s="116"/>
      <c r="D91" s="77" t="str">
        <f t="shared" si="12"/>
        <v/>
      </c>
      <c r="E91" s="117"/>
    </row>
    <row r="92" spans="1:5" ht="18.899999999999999" customHeight="1" x14ac:dyDescent="0.25">
      <c r="A92" s="72" t="s">
        <v>48</v>
      </c>
      <c r="B92" s="96">
        <v>5</v>
      </c>
      <c r="C92" s="116"/>
      <c r="D92" s="77" t="str">
        <f t="shared" si="12"/>
        <v/>
      </c>
      <c r="E92" s="117"/>
    </row>
    <row r="93" spans="1:5" ht="18.899999999999999" customHeight="1" x14ac:dyDescent="0.25">
      <c r="A93" s="72" t="s">
        <v>49</v>
      </c>
      <c r="B93" s="96">
        <v>10</v>
      </c>
      <c r="C93" s="116"/>
      <c r="D93" s="77" t="str">
        <f t="shared" si="12"/>
        <v/>
      </c>
      <c r="E93" s="117"/>
    </row>
    <row r="94" spans="1:5" ht="18.899999999999999" customHeight="1" x14ac:dyDescent="0.25">
      <c r="A94" s="100" t="s">
        <v>50</v>
      </c>
      <c r="B94" s="100"/>
      <c r="C94" s="100"/>
      <c r="D94" s="101"/>
      <c r="E94" s="98"/>
    </row>
    <row r="95" spans="1:5" ht="183.75" customHeight="1" x14ac:dyDescent="0.25">
      <c r="A95" s="99" t="s">
        <v>220</v>
      </c>
      <c r="B95" s="96">
        <v>5</v>
      </c>
      <c r="C95" s="116"/>
      <c r="D95" s="77" t="str">
        <f>IF(C95="","",B95*C95)</f>
        <v/>
      </c>
      <c r="E95" s="117"/>
    </row>
    <row r="96" spans="1:5" ht="28.5" customHeight="1" x14ac:dyDescent="0.25">
      <c r="A96" s="72" t="s">
        <v>51</v>
      </c>
      <c r="B96" s="96">
        <v>5</v>
      </c>
      <c r="C96" s="116"/>
      <c r="D96" s="77" t="str">
        <f t="shared" ref="D96:D97" si="13">IF(C96="","",B96*C96)</f>
        <v/>
      </c>
      <c r="E96" s="117"/>
    </row>
    <row r="97" spans="1:5" ht="28.5" customHeight="1" x14ac:dyDescent="0.25">
      <c r="A97" s="72" t="s">
        <v>52</v>
      </c>
      <c r="B97" s="96">
        <v>5</v>
      </c>
      <c r="C97" s="116"/>
      <c r="D97" s="77" t="str">
        <f t="shared" si="13"/>
        <v/>
      </c>
      <c r="E97" s="117"/>
    </row>
    <row r="98" spans="1:5" ht="18.899999999999999" customHeight="1" x14ac:dyDescent="0.25">
      <c r="A98" s="100" t="s">
        <v>53</v>
      </c>
      <c r="B98" s="100"/>
      <c r="C98" s="100"/>
      <c r="D98" s="101"/>
      <c r="E98" s="98"/>
    </row>
    <row r="99" spans="1:5" ht="102.75" customHeight="1" x14ac:dyDescent="0.25">
      <c r="A99" s="99" t="s">
        <v>221</v>
      </c>
      <c r="B99" s="96">
        <v>10</v>
      </c>
      <c r="C99" s="116"/>
      <c r="D99" s="77" t="str">
        <f>IF(C99="","",B99*C99)</f>
        <v/>
      </c>
      <c r="E99" s="117"/>
    </row>
    <row r="100" spans="1:5" ht="57.75" customHeight="1" x14ac:dyDescent="0.25">
      <c r="A100" s="99" t="s">
        <v>218</v>
      </c>
      <c r="B100" s="96">
        <v>20</v>
      </c>
      <c r="C100" s="116"/>
      <c r="D100" s="77" t="str">
        <f t="shared" ref="D100:D101" si="14">IF(C100="","",B100*C100)</f>
        <v/>
      </c>
      <c r="E100" s="117"/>
    </row>
    <row r="101" spans="1:5" ht="18.899999999999999" customHeight="1" x14ac:dyDescent="0.25">
      <c r="A101" s="72" t="s">
        <v>54</v>
      </c>
      <c r="B101" s="96">
        <v>5</v>
      </c>
      <c r="C101" s="116"/>
      <c r="D101" s="77" t="str">
        <f t="shared" si="14"/>
        <v/>
      </c>
      <c r="E101" s="117"/>
    </row>
    <row r="102" spans="1:5" ht="18.899999999999999" customHeight="1" x14ac:dyDescent="0.25">
      <c r="A102" s="100" t="s">
        <v>55</v>
      </c>
      <c r="B102" s="100"/>
      <c r="C102" s="100"/>
      <c r="D102" s="101"/>
      <c r="E102" s="98"/>
    </row>
    <row r="103" spans="1:5" ht="118.5" customHeight="1" x14ac:dyDescent="0.25">
      <c r="A103" s="99" t="s">
        <v>222</v>
      </c>
      <c r="B103" s="96">
        <v>60</v>
      </c>
      <c r="C103" s="116"/>
      <c r="D103" s="77" t="str">
        <f>IF(C103="","",B103*C103)</f>
        <v/>
      </c>
      <c r="E103" s="117"/>
    </row>
    <row r="104" spans="1:5" ht="38.1" customHeight="1" x14ac:dyDescent="0.25">
      <c r="A104" s="99" t="s">
        <v>223</v>
      </c>
      <c r="B104" s="96">
        <v>5</v>
      </c>
      <c r="C104" s="116"/>
      <c r="D104" s="77" t="str">
        <f t="shared" ref="D104:D110" si="15">IF(C104="","",B104*C104)</f>
        <v/>
      </c>
      <c r="E104" s="117"/>
    </row>
    <row r="105" spans="1:5" ht="30.9" customHeight="1" x14ac:dyDescent="0.25">
      <c r="A105" s="72" t="s">
        <v>56</v>
      </c>
      <c r="B105" s="96">
        <v>5</v>
      </c>
      <c r="C105" s="116"/>
      <c r="D105" s="77" t="str">
        <f t="shared" si="15"/>
        <v/>
      </c>
      <c r="E105" s="117"/>
    </row>
    <row r="106" spans="1:5" ht="18.899999999999999" customHeight="1" x14ac:dyDescent="0.25">
      <c r="A106" s="102" t="s">
        <v>57</v>
      </c>
      <c r="B106" s="102"/>
      <c r="C106" s="102"/>
      <c r="D106" s="77" t="str">
        <f t="shared" si="15"/>
        <v/>
      </c>
      <c r="E106" s="103"/>
    </row>
    <row r="107" spans="1:5" ht="32.1" customHeight="1" x14ac:dyDescent="0.25">
      <c r="A107" s="72" t="s">
        <v>58</v>
      </c>
      <c r="B107" s="96">
        <v>10</v>
      </c>
      <c r="C107" s="116"/>
      <c r="D107" s="77" t="str">
        <f t="shared" si="15"/>
        <v/>
      </c>
      <c r="E107" s="117"/>
    </row>
    <row r="108" spans="1:5" ht="18.899999999999999" customHeight="1" x14ac:dyDescent="0.25">
      <c r="A108" s="72" t="s">
        <v>59</v>
      </c>
      <c r="B108" s="96">
        <v>10</v>
      </c>
      <c r="C108" s="116"/>
      <c r="D108" s="77" t="str">
        <f t="shared" si="15"/>
        <v/>
      </c>
      <c r="E108" s="117"/>
    </row>
    <row r="109" spans="1:5" ht="18.899999999999999" customHeight="1" x14ac:dyDescent="0.25">
      <c r="A109" s="72" t="s">
        <v>60</v>
      </c>
      <c r="B109" s="96">
        <v>5</v>
      </c>
      <c r="C109" s="116"/>
      <c r="D109" s="77" t="str">
        <f t="shared" si="15"/>
        <v/>
      </c>
      <c r="E109" s="117"/>
    </row>
    <row r="110" spans="1:5" ht="32.1" customHeight="1" x14ac:dyDescent="0.25">
      <c r="A110" s="72" t="s">
        <v>61</v>
      </c>
      <c r="B110" s="96">
        <v>5</v>
      </c>
      <c r="C110" s="116"/>
      <c r="D110" s="77" t="str">
        <f t="shared" si="15"/>
        <v/>
      </c>
      <c r="E110" s="117"/>
    </row>
    <row r="111" spans="1:5" ht="18.899999999999999" customHeight="1" x14ac:dyDescent="0.25">
      <c r="A111" s="100" t="s">
        <v>62</v>
      </c>
      <c r="B111" s="100"/>
      <c r="C111" s="100"/>
      <c r="D111" s="101"/>
      <c r="E111" s="98"/>
    </row>
    <row r="112" spans="1:5" ht="32.1" customHeight="1" x14ac:dyDescent="0.25">
      <c r="A112" s="72" t="s">
        <v>63</v>
      </c>
      <c r="B112" s="96">
        <v>10</v>
      </c>
      <c r="C112" s="116"/>
      <c r="D112" s="77" t="str">
        <f>IF(C112="","",B112*C112)</f>
        <v/>
      </c>
      <c r="E112" s="117"/>
    </row>
    <row r="113" spans="1:5" ht="18.899999999999999" customHeight="1" x14ac:dyDescent="0.25">
      <c r="A113" s="148" t="s">
        <v>64</v>
      </c>
      <c r="B113" s="148"/>
      <c r="C113" s="148"/>
      <c r="D113" s="148"/>
      <c r="E113" s="97"/>
    </row>
    <row r="114" spans="1:5" ht="18.899999999999999" customHeight="1" x14ac:dyDescent="0.25">
      <c r="A114" s="100" t="s">
        <v>65</v>
      </c>
      <c r="B114" s="100"/>
      <c r="C114" s="100"/>
      <c r="D114" s="101"/>
      <c r="E114" s="98"/>
    </row>
    <row r="115" spans="1:5" ht="30.75" customHeight="1" x14ac:dyDescent="0.25">
      <c r="A115" s="72" t="s">
        <v>66</v>
      </c>
      <c r="B115" s="96">
        <v>10</v>
      </c>
      <c r="C115" s="116"/>
      <c r="D115" s="77" t="str">
        <f>IF(C115="","",B115*C115)</f>
        <v/>
      </c>
      <c r="E115" s="117"/>
    </row>
    <row r="116" spans="1:5" ht="18.899999999999999" customHeight="1" x14ac:dyDescent="0.25">
      <c r="A116" s="100" t="s">
        <v>67</v>
      </c>
      <c r="B116" s="100"/>
      <c r="C116" s="100"/>
      <c r="D116" s="101"/>
      <c r="E116" s="98"/>
    </row>
    <row r="117" spans="1:5" ht="59.4" customHeight="1" x14ac:dyDescent="0.25">
      <c r="A117" s="99" t="s">
        <v>224</v>
      </c>
      <c r="B117" s="96">
        <v>10</v>
      </c>
      <c r="C117" s="116"/>
      <c r="D117" s="77" t="str">
        <f>IF(C117="","",B117*C117)</f>
        <v/>
      </c>
      <c r="E117" s="117"/>
    </row>
    <row r="118" spans="1:5" ht="54" customHeight="1" x14ac:dyDescent="0.25">
      <c r="A118" s="99" t="s">
        <v>225</v>
      </c>
      <c r="B118" s="96">
        <v>25</v>
      </c>
      <c r="C118" s="116"/>
      <c r="D118" s="77" t="str">
        <f t="shared" ref="D118:D121" si="16">IF(C118="","",B118*C118)</f>
        <v/>
      </c>
      <c r="E118" s="117"/>
    </row>
    <row r="119" spans="1:5" ht="18.899999999999999" customHeight="1" x14ac:dyDescent="0.25">
      <c r="A119" s="72" t="s">
        <v>68</v>
      </c>
      <c r="B119" s="96">
        <v>5</v>
      </c>
      <c r="C119" s="116"/>
      <c r="D119" s="77" t="str">
        <f t="shared" si="16"/>
        <v/>
      </c>
      <c r="E119" s="117"/>
    </row>
    <row r="120" spans="1:5" ht="18.899999999999999" customHeight="1" x14ac:dyDescent="0.25">
      <c r="A120" s="72" t="s">
        <v>69</v>
      </c>
      <c r="B120" s="96">
        <v>5</v>
      </c>
      <c r="C120" s="116"/>
      <c r="D120" s="77" t="str">
        <f t="shared" si="16"/>
        <v/>
      </c>
      <c r="E120" s="117"/>
    </row>
    <row r="121" spans="1:5" ht="18.899999999999999" customHeight="1" x14ac:dyDescent="0.25">
      <c r="A121" s="72" t="s">
        <v>70</v>
      </c>
      <c r="B121" s="96">
        <v>5</v>
      </c>
      <c r="C121" s="116"/>
      <c r="D121" s="77" t="str">
        <f t="shared" si="16"/>
        <v/>
      </c>
      <c r="E121" s="117"/>
    </row>
    <row r="122" spans="1:5" ht="20.100000000000001" customHeight="1" x14ac:dyDescent="0.25">
      <c r="A122" s="100" t="s">
        <v>71</v>
      </c>
      <c r="B122" s="100"/>
      <c r="C122" s="100"/>
      <c r="D122" s="101"/>
      <c r="E122" s="98"/>
    </row>
    <row r="123" spans="1:5" ht="23.25" customHeight="1" x14ac:dyDescent="0.25">
      <c r="A123" s="72" t="s">
        <v>72</v>
      </c>
      <c r="B123" s="96">
        <v>10</v>
      </c>
      <c r="C123" s="116"/>
      <c r="D123" s="77" t="str">
        <f>IF(C123="","",B123*C123)</f>
        <v/>
      </c>
      <c r="E123" s="117"/>
    </row>
    <row r="124" spans="1:5" ht="18.899999999999999" customHeight="1" x14ac:dyDescent="0.25">
      <c r="A124" s="72" t="s">
        <v>73</v>
      </c>
      <c r="B124" s="96">
        <v>15</v>
      </c>
      <c r="C124" s="116"/>
      <c r="D124" s="77" t="str">
        <f t="shared" ref="D124:D126" si="17">IF(C124="","",B124*C124)</f>
        <v/>
      </c>
      <c r="E124" s="117"/>
    </row>
    <row r="125" spans="1:5" ht="26.25" customHeight="1" x14ac:dyDescent="0.25">
      <c r="A125" s="72" t="s">
        <v>74</v>
      </c>
      <c r="B125" s="96">
        <v>10</v>
      </c>
      <c r="C125" s="116"/>
      <c r="D125" s="77" t="str">
        <f t="shared" si="17"/>
        <v/>
      </c>
      <c r="E125" s="117"/>
    </row>
    <row r="126" spans="1:5" ht="18.899999999999999" customHeight="1" x14ac:dyDescent="0.25">
      <c r="A126" s="72" t="s">
        <v>75</v>
      </c>
      <c r="B126" s="96">
        <v>5</v>
      </c>
      <c r="C126" s="116"/>
      <c r="D126" s="77" t="str">
        <f t="shared" si="17"/>
        <v/>
      </c>
      <c r="E126" s="117"/>
    </row>
    <row r="127" spans="1:5" ht="18.899999999999999" customHeight="1" x14ac:dyDescent="0.25">
      <c r="A127" s="72" t="s">
        <v>76</v>
      </c>
      <c r="B127" s="96">
        <v>5</v>
      </c>
      <c r="C127" s="116"/>
      <c r="D127" s="77" t="str">
        <f>IF(C127="","",B127*C127)</f>
        <v/>
      </c>
      <c r="E127" s="117"/>
    </row>
    <row r="128" spans="1:5" ht="18.899999999999999" customHeight="1" x14ac:dyDescent="0.25">
      <c r="A128" s="100" t="s">
        <v>77</v>
      </c>
      <c r="B128" s="100"/>
      <c r="C128" s="100"/>
      <c r="D128" s="101"/>
      <c r="E128" s="98"/>
    </row>
    <row r="129" spans="1:5" ht="54" customHeight="1" x14ac:dyDescent="0.25">
      <c r="A129" s="99" t="s">
        <v>226</v>
      </c>
      <c r="B129" s="96">
        <v>10</v>
      </c>
      <c r="C129" s="116"/>
      <c r="D129" s="77" t="str">
        <f>IF(C129="","",B129*C129)</f>
        <v/>
      </c>
      <c r="E129" s="117"/>
    </row>
    <row r="130" spans="1:5" ht="28.5" customHeight="1" x14ac:dyDescent="0.25">
      <c r="A130" s="72" t="s">
        <v>78</v>
      </c>
      <c r="B130" s="96">
        <v>10</v>
      </c>
      <c r="C130" s="116"/>
      <c r="D130" s="77" t="str">
        <f t="shared" ref="D130:D131" si="18">IF(C130="","",B130*C130)</f>
        <v/>
      </c>
      <c r="E130" s="117"/>
    </row>
    <row r="131" spans="1:5" ht="18.899999999999999" customHeight="1" x14ac:dyDescent="0.25">
      <c r="A131" s="72" t="s">
        <v>79</v>
      </c>
      <c r="B131" s="96">
        <v>10</v>
      </c>
      <c r="C131" s="116"/>
      <c r="D131" s="77" t="str">
        <f t="shared" si="18"/>
        <v/>
      </c>
      <c r="E131" s="117"/>
    </row>
    <row r="132" spans="1:5" ht="18.899999999999999" customHeight="1" x14ac:dyDescent="0.25">
      <c r="A132" s="100" t="s">
        <v>80</v>
      </c>
      <c r="B132" s="100"/>
      <c r="C132" s="100"/>
      <c r="D132" s="101"/>
      <c r="E132" s="98"/>
    </row>
    <row r="133" spans="1:5" ht="90" customHeight="1" x14ac:dyDescent="0.25">
      <c r="A133" s="99" t="s">
        <v>227</v>
      </c>
      <c r="B133" s="96">
        <v>25</v>
      </c>
      <c r="C133" s="116"/>
      <c r="D133" s="77" t="str">
        <f>IF(C133="","",B133*C133)</f>
        <v/>
      </c>
      <c r="E133" s="117"/>
    </row>
    <row r="134" spans="1:5" ht="46.5" customHeight="1" x14ac:dyDescent="0.25">
      <c r="A134" s="99" t="s">
        <v>228</v>
      </c>
      <c r="B134" s="96">
        <v>25</v>
      </c>
      <c r="C134" s="116"/>
      <c r="D134" s="77" t="str">
        <f t="shared" ref="D134:D136" si="19">IF(C134="","",B134*C134)</f>
        <v/>
      </c>
      <c r="E134" s="117"/>
    </row>
    <row r="135" spans="1:5" ht="18.899999999999999" customHeight="1" x14ac:dyDescent="0.25">
      <c r="A135" s="72" t="s">
        <v>81</v>
      </c>
      <c r="B135" s="96">
        <v>5</v>
      </c>
      <c r="C135" s="116"/>
      <c r="D135" s="77" t="str">
        <f t="shared" si="19"/>
        <v/>
      </c>
      <c r="E135" s="117"/>
    </row>
    <row r="136" spans="1:5" ht="20.100000000000001" customHeight="1" x14ac:dyDescent="0.25">
      <c r="A136" s="72" t="s">
        <v>82</v>
      </c>
      <c r="B136" s="96">
        <v>3</v>
      </c>
      <c r="C136" s="116"/>
      <c r="D136" s="77" t="str">
        <f t="shared" si="19"/>
        <v/>
      </c>
      <c r="E136" s="117"/>
    </row>
    <row r="137" spans="1:5" ht="18.899999999999999" customHeight="1" x14ac:dyDescent="0.25">
      <c r="A137" s="100" t="s">
        <v>83</v>
      </c>
      <c r="B137" s="100"/>
      <c r="C137" s="100"/>
      <c r="D137" s="101"/>
      <c r="E137" s="98"/>
    </row>
    <row r="138" spans="1:5" ht="39" customHeight="1" x14ac:dyDescent="0.25">
      <c r="A138" s="99" t="s">
        <v>229</v>
      </c>
      <c r="B138" s="96">
        <v>15</v>
      </c>
      <c r="C138" s="116"/>
      <c r="D138" s="77" t="str">
        <f>IF(C138="","",B138*C138)</f>
        <v/>
      </c>
      <c r="E138" s="117"/>
    </row>
    <row r="139" spans="1:5" ht="48" customHeight="1" x14ac:dyDescent="0.25">
      <c r="A139" s="99" t="s">
        <v>230</v>
      </c>
      <c r="B139" s="96">
        <v>15</v>
      </c>
      <c r="C139" s="116"/>
      <c r="D139" s="77" t="str">
        <f t="shared" ref="D139:D143" si="20">IF(C139="","",B139*C139)</f>
        <v/>
      </c>
      <c r="E139" s="117"/>
    </row>
    <row r="140" spans="1:5" ht="51.75" customHeight="1" x14ac:dyDescent="0.25">
      <c r="A140" s="72" t="s">
        <v>210</v>
      </c>
      <c r="B140" s="96">
        <v>5</v>
      </c>
      <c r="C140" s="116"/>
      <c r="D140" s="77" t="str">
        <f t="shared" si="20"/>
        <v/>
      </c>
      <c r="E140" s="117"/>
    </row>
    <row r="141" spans="1:5" ht="57.75" customHeight="1" x14ac:dyDescent="0.25">
      <c r="A141" s="99" t="s">
        <v>231</v>
      </c>
      <c r="B141" s="96">
        <v>5</v>
      </c>
      <c r="C141" s="116"/>
      <c r="D141" s="77" t="str">
        <f t="shared" si="20"/>
        <v/>
      </c>
      <c r="E141" s="117"/>
    </row>
    <row r="142" spans="1:5" ht="35.1" customHeight="1" x14ac:dyDescent="0.25">
      <c r="A142" s="99" t="s">
        <v>232</v>
      </c>
      <c r="B142" s="96">
        <v>5</v>
      </c>
      <c r="C142" s="116"/>
      <c r="D142" s="77" t="str">
        <f t="shared" si="20"/>
        <v/>
      </c>
      <c r="E142" s="117"/>
    </row>
    <row r="143" spans="1:5" ht="19.5" customHeight="1" x14ac:dyDescent="0.25">
      <c r="A143" s="72" t="s">
        <v>84</v>
      </c>
      <c r="B143" s="96">
        <v>5</v>
      </c>
      <c r="C143" s="116"/>
      <c r="D143" s="77" t="str">
        <f t="shared" si="20"/>
        <v/>
      </c>
      <c r="E143" s="117"/>
    </row>
    <row r="144" spans="1:5" ht="20.100000000000001" customHeight="1" x14ac:dyDescent="0.25">
      <c r="A144" s="100" t="s">
        <v>85</v>
      </c>
      <c r="B144" s="100"/>
      <c r="C144" s="100"/>
      <c r="D144" s="101"/>
      <c r="E144" s="98"/>
    </row>
    <row r="145" spans="1:5" ht="66.75" customHeight="1" x14ac:dyDescent="0.25">
      <c r="A145" s="99" t="s">
        <v>233</v>
      </c>
      <c r="B145" s="96">
        <v>10</v>
      </c>
      <c r="C145" s="116"/>
      <c r="D145" s="77" t="str">
        <f>IF(C145="","",B145*C145)</f>
        <v/>
      </c>
      <c r="E145" s="117"/>
    </row>
    <row r="146" spans="1:5" ht="63.75" customHeight="1" x14ac:dyDescent="0.25">
      <c r="A146" s="99" t="s">
        <v>234</v>
      </c>
      <c r="B146" s="96">
        <v>10</v>
      </c>
      <c r="C146" s="116"/>
      <c r="D146" s="77" t="str">
        <f t="shared" ref="D146:D148" si="21">IF(C146="","",B146*C146)</f>
        <v/>
      </c>
      <c r="E146" s="117"/>
    </row>
    <row r="147" spans="1:5" ht="33.75" customHeight="1" x14ac:dyDescent="0.25">
      <c r="A147" s="72" t="s">
        <v>86</v>
      </c>
      <c r="B147" s="96">
        <v>5</v>
      </c>
      <c r="C147" s="116"/>
      <c r="D147" s="77" t="str">
        <f t="shared" si="21"/>
        <v/>
      </c>
      <c r="E147" s="117"/>
    </row>
    <row r="148" spans="1:5" ht="19.2" customHeight="1" x14ac:dyDescent="0.25">
      <c r="A148" s="72" t="s">
        <v>87</v>
      </c>
      <c r="B148" s="96">
        <v>5</v>
      </c>
      <c r="C148" s="116"/>
      <c r="D148" s="77" t="str">
        <f t="shared" si="21"/>
        <v/>
      </c>
      <c r="E148" s="117"/>
    </row>
    <row r="149" spans="1:5" ht="20.100000000000001" customHeight="1" x14ac:dyDescent="0.25">
      <c r="A149" s="100" t="s">
        <v>88</v>
      </c>
      <c r="B149" s="100"/>
      <c r="C149" s="100"/>
      <c r="D149" s="101"/>
      <c r="E149" s="98"/>
    </row>
    <row r="150" spans="1:5" ht="49.5" customHeight="1" x14ac:dyDescent="0.25">
      <c r="A150" s="99" t="s">
        <v>235</v>
      </c>
      <c r="B150" s="96">
        <v>5</v>
      </c>
      <c r="C150" s="116"/>
      <c r="D150" s="77" t="str">
        <f>IF(C150="","",B150*C150)</f>
        <v/>
      </c>
      <c r="E150" s="117"/>
    </row>
    <row r="151" spans="1:5" ht="45.75" customHeight="1" x14ac:dyDescent="0.25">
      <c r="A151" s="99" t="s">
        <v>236</v>
      </c>
      <c r="B151" s="96">
        <v>5</v>
      </c>
      <c r="C151" s="116"/>
      <c r="D151" s="77" t="str">
        <f t="shared" ref="D151:D154" si="22">IF(C151="","",B151*C151)</f>
        <v/>
      </c>
      <c r="E151" s="117"/>
    </row>
    <row r="152" spans="1:5" ht="60.75" customHeight="1" x14ac:dyDescent="0.25">
      <c r="A152" s="72" t="s">
        <v>237</v>
      </c>
      <c r="B152" s="96">
        <v>10</v>
      </c>
      <c r="C152" s="116"/>
      <c r="D152" s="77" t="str">
        <f t="shared" si="22"/>
        <v/>
      </c>
      <c r="E152" s="117"/>
    </row>
    <row r="153" spans="1:5" ht="20.100000000000001" customHeight="1" x14ac:dyDescent="0.25">
      <c r="A153" s="72" t="s">
        <v>89</v>
      </c>
      <c r="B153" s="96">
        <v>5</v>
      </c>
      <c r="C153" s="116"/>
      <c r="D153" s="77" t="str">
        <f t="shared" si="22"/>
        <v/>
      </c>
      <c r="E153" s="117"/>
    </row>
    <row r="154" spans="1:5" ht="18.899999999999999" customHeight="1" x14ac:dyDescent="0.25">
      <c r="A154" s="72" t="s">
        <v>90</v>
      </c>
      <c r="B154" s="96">
        <v>5</v>
      </c>
      <c r="C154" s="116"/>
      <c r="D154" s="77" t="str">
        <f t="shared" si="22"/>
        <v/>
      </c>
      <c r="E154" s="117"/>
    </row>
    <row r="155" spans="1:5" s="31" customFormat="1" ht="18.75" customHeight="1" x14ac:dyDescent="0.25">
      <c r="A155" s="104"/>
      <c r="B155" s="104"/>
      <c r="C155" s="104"/>
      <c r="D155" s="105"/>
      <c r="E155" s="106"/>
    </row>
    <row r="156" spans="1:5" ht="18.75" customHeight="1" x14ac:dyDescent="0.25">
      <c r="A156" s="149" t="s">
        <v>238</v>
      </c>
      <c r="B156" s="150"/>
      <c r="C156" s="150"/>
      <c r="D156" s="81">
        <f>IF(SUM(D76:D154)&gt;60,60,SUM(D76:D154))</f>
        <v>0</v>
      </c>
      <c r="E156" s="107"/>
    </row>
    <row r="157" spans="1:5" s="31" customFormat="1" ht="18.75" customHeight="1" x14ac:dyDescent="0.25">
      <c r="D157" s="108"/>
      <c r="E157" s="109"/>
    </row>
    <row r="158" spans="1:5" ht="18.600000000000001" customHeight="1" x14ac:dyDescent="0.25">
      <c r="A158" s="146" t="s">
        <v>199</v>
      </c>
      <c r="B158" s="146"/>
      <c r="C158" s="146"/>
      <c r="D158" s="85">
        <f>SUM(D13,D18,D24,D30,D34,D47,D51,D56,D62,D67,D72,D156)</f>
        <v>0</v>
      </c>
      <c r="E158" s="86"/>
    </row>
    <row r="159" spans="1:5" ht="18.600000000000001" customHeight="1" x14ac:dyDescent="0.25">
      <c r="A159" s="146" t="s">
        <v>200</v>
      </c>
      <c r="B159" s="146"/>
      <c r="C159" s="146"/>
      <c r="D159" s="85">
        <f>SUM(D5:D12,D15:D17,D20:D23,D26:D29,D32:D33,D37:D39,D41:D46,D49:D50,D53:D55,D58:D61,D64:D66,D69:D71,D76,D154)</f>
        <v>0</v>
      </c>
      <c r="E159" s="86"/>
    </row>
  </sheetData>
  <sheetProtection algorithmName="SHA-512" hashValue="Gatvn0ZcSKwQfWHmjDVgsfmALmkY099xD1tHonz9UjOcl1azF9Hhn1l9Cw7Xvbckf8+rsCPTDbrXhIj/VLXoQg==" saltValue="e8fbPJbEfHX34+31/mIA9g==" spinCount="100000" sheet="1" objects="1" scenarios="1"/>
  <mergeCells count="31">
    <mergeCell ref="A3:D3"/>
    <mergeCell ref="A14:D14"/>
    <mergeCell ref="A84:D84"/>
    <mergeCell ref="A85:D85"/>
    <mergeCell ref="A75:D75"/>
    <mergeCell ref="A63:D63"/>
    <mergeCell ref="A68:D68"/>
    <mergeCell ref="A48:D48"/>
    <mergeCell ref="A52:D52"/>
    <mergeCell ref="A57:D57"/>
    <mergeCell ref="A31:D31"/>
    <mergeCell ref="A35:D35"/>
    <mergeCell ref="A13:C13"/>
    <mergeCell ref="A74:D74"/>
    <mergeCell ref="A51:C51"/>
    <mergeCell ref="A1:E1"/>
    <mergeCell ref="A159:C159"/>
    <mergeCell ref="A18:C18"/>
    <mergeCell ref="A34:C34"/>
    <mergeCell ref="A47:C47"/>
    <mergeCell ref="A67:C67"/>
    <mergeCell ref="A158:C158"/>
    <mergeCell ref="A113:D113"/>
    <mergeCell ref="A156:C156"/>
    <mergeCell ref="A56:C56"/>
    <mergeCell ref="A62:C62"/>
    <mergeCell ref="A72:C72"/>
    <mergeCell ref="A24:C24"/>
    <mergeCell ref="A30:C30"/>
    <mergeCell ref="A19:D19"/>
    <mergeCell ref="A25:D25"/>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5"/>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103</v>
      </c>
      <c r="B1" s="147"/>
      <c r="C1" s="147"/>
      <c r="D1" s="147"/>
      <c r="E1" s="147"/>
      <c r="F1" s="34">
        <f>SUM(F2:F72)</f>
        <v>325</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18.899999999999999" customHeight="1" x14ac:dyDescent="0.25">
      <c r="A7" s="46" t="s">
        <v>4</v>
      </c>
      <c r="B7" s="13">
        <v>15</v>
      </c>
      <c r="C7" s="112"/>
      <c r="D7" s="47" t="str">
        <f t="shared" si="0"/>
        <v/>
      </c>
      <c r="E7" s="113"/>
    </row>
    <row r="8" spans="1:6" ht="20.100000000000001"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33.75" customHeight="1" x14ac:dyDescent="0.25">
      <c r="A12" s="42" t="s">
        <v>9</v>
      </c>
      <c r="B12" s="13">
        <v>3</v>
      </c>
      <c r="C12" s="112"/>
      <c r="D12" s="47" t="str">
        <f t="shared" si="0"/>
        <v/>
      </c>
      <c r="E12" s="113"/>
    </row>
    <row r="13" spans="1:6" ht="18.75"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18.899999999999999" customHeight="1" x14ac:dyDescent="0.25">
      <c r="A15" s="42" t="s">
        <v>10</v>
      </c>
      <c r="B15" s="13">
        <v>10</v>
      </c>
      <c r="C15" s="112"/>
      <c r="D15" s="47" t="str">
        <f t="shared" ref="D15:D17" si="1">IF(C15="","",B15*C15)</f>
        <v/>
      </c>
      <c r="E15" s="113"/>
    </row>
    <row r="16" spans="1:6" ht="20.100000000000001" customHeight="1" x14ac:dyDescent="0.25">
      <c r="A16" s="42" t="s">
        <v>11</v>
      </c>
      <c r="B16" s="13">
        <v>4</v>
      </c>
      <c r="C16" s="112"/>
      <c r="D16" s="47" t="str">
        <f t="shared" si="1"/>
        <v/>
      </c>
      <c r="E16" s="113"/>
    </row>
    <row r="17" spans="1:6" ht="18.600000000000001" customHeight="1" x14ac:dyDescent="0.25">
      <c r="A17" s="50" t="s">
        <v>201</v>
      </c>
      <c r="B17" s="13">
        <v>2</v>
      </c>
      <c r="C17" s="112"/>
      <c r="D17" s="47" t="str">
        <f t="shared" si="1"/>
        <v/>
      </c>
      <c r="E17" s="113"/>
    </row>
    <row r="18" spans="1:6" ht="18.600000000000001"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9.2"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18.899999999999999" customHeight="1" x14ac:dyDescent="0.25">
      <c r="A26" s="42" t="s">
        <v>16</v>
      </c>
      <c r="B26" s="13">
        <v>3</v>
      </c>
      <c r="C26" s="112"/>
      <c r="D26" s="47" t="str">
        <f t="shared" ref="D26:D29" si="3">IF(C26="","",B26*C26)</f>
        <v/>
      </c>
      <c r="E26" s="113"/>
    </row>
    <row r="27" spans="1:6" ht="19.5"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20.100000000000001" customHeight="1" x14ac:dyDescent="0.25">
      <c r="A29" s="42" t="s">
        <v>19</v>
      </c>
      <c r="B29" s="13">
        <v>1</v>
      </c>
      <c r="C29" s="112"/>
      <c r="D29" s="47" t="str">
        <f t="shared" si="3"/>
        <v/>
      </c>
      <c r="E29" s="113"/>
    </row>
    <row r="30" spans="1:6" ht="18.600000000000001"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18.899999999999999" customHeight="1" x14ac:dyDescent="0.25">
      <c r="A33" s="55" t="s">
        <v>209</v>
      </c>
      <c r="B33" s="56">
        <v>3</v>
      </c>
      <c r="C33" s="114"/>
      <c r="D33" s="57" t="str">
        <f t="shared" si="4"/>
        <v/>
      </c>
      <c r="E33" s="115"/>
    </row>
    <row r="34" spans="1:6" ht="18.600000000000001"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24.6" customHeight="1" x14ac:dyDescent="0.25">
      <c r="A49" s="42" t="s">
        <v>21</v>
      </c>
      <c r="B49" s="13">
        <v>5</v>
      </c>
      <c r="C49" s="112"/>
      <c r="D49" s="47" t="str">
        <f t="shared" ref="D49:D50" si="6">IF(C49="","",B49*C49)</f>
        <v/>
      </c>
      <c r="E49" s="113"/>
    </row>
    <row r="50" spans="1:6" ht="63" customHeight="1" x14ac:dyDescent="0.25">
      <c r="A50" s="43" t="s">
        <v>22</v>
      </c>
      <c r="B50" s="13">
        <v>3</v>
      </c>
      <c r="C50" s="112"/>
      <c r="D50" s="47" t="str">
        <f t="shared" si="6"/>
        <v/>
      </c>
      <c r="E50" s="113"/>
    </row>
    <row r="51" spans="1:6" ht="18.75" customHeight="1" x14ac:dyDescent="0.25">
      <c r="A51" s="143" t="s">
        <v>167</v>
      </c>
      <c r="B51" s="143"/>
      <c r="C51" s="143"/>
      <c r="D51" s="48">
        <f>IF(SUM(D49:D50)&gt;10,10,SUM(D49:D50))</f>
        <v>0</v>
      </c>
      <c r="E51" s="49"/>
    </row>
    <row r="52" spans="1:6" ht="19.350000000000001"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600000000000001" customHeight="1" x14ac:dyDescent="0.25">
      <c r="A56" s="144" t="s">
        <v>189</v>
      </c>
      <c r="B56" s="144"/>
      <c r="C56" s="144"/>
      <c r="D56" s="48">
        <f>IF(SUM(D53:D55)&gt;30,30,SUM(D53:D55))</f>
        <v>0</v>
      </c>
      <c r="E56" s="67"/>
    </row>
    <row r="57" spans="1:6" ht="20.100000000000001" customHeight="1" x14ac:dyDescent="0.25">
      <c r="A57" s="140" t="s">
        <v>173</v>
      </c>
      <c r="B57" s="141"/>
      <c r="C57" s="141"/>
      <c r="D57" s="141"/>
      <c r="E57" s="40"/>
      <c r="F57" s="34">
        <v>25</v>
      </c>
    </row>
    <row r="58" spans="1:6" ht="18.899999999999999"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899999999999999"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33.75" customHeight="1" x14ac:dyDescent="0.25">
      <c r="A64" s="55" t="s">
        <v>191</v>
      </c>
      <c r="B64" s="13">
        <v>25</v>
      </c>
      <c r="C64" s="112"/>
      <c r="D64" s="47" t="str">
        <f t="shared" ref="D64:D65" si="9">IF(C64="","",B64*C64)</f>
        <v/>
      </c>
      <c r="E64" s="113"/>
    </row>
    <row r="65" spans="1:6" ht="33.75" customHeight="1" x14ac:dyDescent="0.25">
      <c r="A65" s="55" t="s">
        <v>192</v>
      </c>
      <c r="B65" s="13">
        <v>25</v>
      </c>
      <c r="C65" s="112"/>
      <c r="D65" s="47" t="str">
        <f t="shared" si="9"/>
        <v/>
      </c>
      <c r="E65" s="113"/>
    </row>
    <row r="66" spans="1:6" ht="34.5"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20.100000000000001" customHeight="1" x14ac:dyDescent="0.25">
      <c r="A68" s="145" t="s">
        <v>202</v>
      </c>
      <c r="B68" s="145"/>
      <c r="C68" s="145"/>
      <c r="D68" s="145"/>
      <c r="E68" s="54"/>
      <c r="F68" s="34">
        <v>5</v>
      </c>
    </row>
    <row r="69" spans="1:6" ht="18.899999999999999"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899999999999999" customHeight="1" x14ac:dyDescent="0.25">
      <c r="A72" s="144" t="s">
        <v>239</v>
      </c>
      <c r="B72" s="144"/>
      <c r="C72" s="144"/>
      <c r="D72" s="48">
        <f>IF(SUM(D69:D71)&gt;5,5,SUM(D69:D71))</f>
        <v>0</v>
      </c>
      <c r="E72" s="67"/>
    </row>
    <row r="73" spans="1:6" s="31" customFormat="1" ht="18.899999999999999" customHeight="1" x14ac:dyDescent="0.25">
      <c r="A73" s="23"/>
      <c r="B73" s="23"/>
      <c r="C73" s="23"/>
      <c r="D73" s="83"/>
      <c r="E73" s="84"/>
    </row>
    <row r="74" spans="1:6" ht="18.600000000000001" customHeight="1" x14ac:dyDescent="0.25">
      <c r="A74" s="146" t="s">
        <v>199</v>
      </c>
      <c r="B74" s="146"/>
      <c r="C74" s="146"/>
      <c r="D74" s="85">
        <f>SUM(D13,D18,D24,D30,D34,D47,D51,D56,D62,D67,D72)</f>
        <v>0</v>
      </c>
      <c r="E74" s="86"/>
    </row>
    <row r="75" spans="1:6" ht="18.600000000000001" customHeight="1" x14ac:dyDescent="0.25">
      <c r="A75" s="146" t="s">
        <v>200</v>
      </c>
      <c r="B75" s="146"/>
      <c r="C75" s="146"/>
      <c r="D75" s="85">
        <f>SUM(D5:D12,D15:D17,D20:D23,D26:D29,D32:D33,D37:D39,D41:D46,D49:D50,D53:D55,D58:D61,D64:D66,D69:D71)</f>
        <v>0</v>
      </c>
      <c r="E75" s="86"/>
    </row>
  </sheetData>
  <sheetProtection algorithmName="SHA-512" hashValue="QGwrakFQ0sW/LPG5wx98mmq9TSDWzw2zmD+ef3h3R+JsYSqt+/Gw6nS5tI95vTCWZdNYN1srtop7cqWqcKx9oQ==" saltValue="cLT7JN1SWABt+JNO9Xx0Tg==" spinCount="100000" sheet="1" objects="1" scenarios="1"/>
  <mergeCells count="25">
    <mergeCell ref="A72:C72"/>
    <mergeCell ref="A68:D68"/>
    <mergeCell ref="A35:D35"/>
    <mergeCell ref="A25:D25"/>
    <mergeCell ref="A52:D52"/>
    <mergeCell ref="A51:C51"/>
    <mergeCell ref="A56:C56"/>
    <mergeCell ref="A62:C62"/>
    <mergeCell ref="A67:C67"/>
    <mergeCell ref="A1:E1"/>
    <mergeCell ref="A74:C74"/>
    <mergeCell ref="A75:C75"/>
    <mergeCell ref="A19:D19"/>
    <mergeCell ref="A3:D3"/>
    <mergeCell ref="A31:D31"/>
    <mergeCell ref="A48:D48"/>
    <mergeCell ref="A13:C13"/>
    <mergeCell ref="A18:C18"/>
    <mergeCell ref="A24:C24"/>
    <mergeCell ref="A30:C30"/>
    <mergeCell ref="A34:C34"/>
    <mergeCell ref="A47:C47"/>
    <mergeCell ref="A14:D14"/>
    <mergeCell ref="A57:D57"/>
    <mergeCell ref="A63:D63"/>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80"/>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104</v>
      </c>
      <c r="B1" s="147"/>
      <c r="C1" s="147"/>
      <c r="D1" s="147"/>
      <c r="E1" s="147"/>
      <c r="F1" s="34">
        <f>SUM(F2:F78)</f>
        <v>345</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20.100000000000001" customHeight="1" x14ac:dyDescent="0.25">
      <c r="A7" s="46" t="s">
        <v>4</v>
      </c>
      <c r="B7" s="13">
        <v>15</v>
      </c>
      <c r="C7" s="112"/>
      <c r="D7" s="47" t="str">
        <f t="shared" si="0"/>
        <v/>
      </c>
      <c r="E7" s="113"/>
    </row>
    <row r="8" spans="1:6" ht="18.899999999999999"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29.25" customHeight="1" x14ac:dyDescent="0.25">
      <c r="A12" s="42" t="s">
        <v>9</v>
      </c>
      <c r="B12" s="13">
        <v>3</v>
      </c>
      <c r="C12" s="112"/>
      <c r="D12" s="47" t="str">
        <f t="shared" si="0"/>
        <v/>
      </c>
      <c r="E12" s="113"/>
    </row>
    <row r="13" spans="1:6" ht="18.600000000000001"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18.899999999999999" customHeight="1" x14ac:dyDescent="0.25">
      <c r="A15" s="42" t="s">
        <v>10</v>
      </c>
      <c r="B15" s="13">
        <v>10</v>
      </c>
      <c r="C15" s="112"/>
      <c r="D15" s="47" t="str">
        <f t="shared" ref="D15:D17" si="1">IF(C15="","",B15*C15)</f>
        <v/>
      </c>
      <c r="E15" s="113"/>
    </row>
    <row r="16" spans="1:6" ht="18.899999999999999" customHeight="1" x14ac:dyDescent="0.25">
      <c r="A16" s="42" t="s">
        <v>11</v>
      </c>
      <c r="B16" s="13">
        <v>4</v>
      </c>
      <c r="C16" s="112"/>
      <c r="D16" s="47" t="str">
        <f t="shared" si="1"/>
        <v/>
      </c>
      <c r="E16" s="113"/>
    </row>
    <row r="17" spans="1:6" ht="18" customHeight="1" x14ac:dyDescent="0.25">
      <c r="A17" s="50" t="s">
        <v>201</v>
      </c>
      <c r="B17" s="13">
        <v>2</v>
      </c>
      <c r="C17" s="112"/>
      <c r="D17" s="47" t="str">
        <f t="shared" si="1"/>
        <v/>
      </c>
      <c r="E17" s="113"/>
    </row>
    <row r="18" spans="1:6" ht="18.600000000000001" customHeight="1" x14ac:dyDescent="0.25">
      <c r="A18" s="143" t="s">
        <v>163</v>
      </c>
      <c r="B18" s="143"/>
      <c r="C18" s="143"/>
      <c r="D18" s="48">
        <f>IF(SUM(D15:D17)&gt;55,55,SUM(D15:D17))</f>
        <v>0</v>
      </c>
      <c r="E18" s="49"/>
    </row>
    <row r="19" spans="1:6" ht="20.100000000000001"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600000000000001"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18.899999999999999" customHeight="1" x14ac:dyDescent="0.25">
      <c r="A26" s="42" t="s">
        <v>16</v>
      </c>
      <c r="B26" s="13">
        <v>3</v>
      </c>
      <c r="C26" s="112"/>
      <c r="D26" s="47" t="str">
        <f t="shared" ref="D26:D29" si="3">IF(C26="","",B26*C26)</f>
        <v/>
      </c>
      <c r="E26" s="113"/>
    </row>
    <row r="27" spans="1:6" ht="18.899999999999999"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19.350000000000001" customHeight="1" x14ac:dyDescent="0.25">
      <c r="A29" s="42" t="s">
        <v>19</v>
      </c>
      <c r="B29" s="13">
        <v>1</v>
      </c>
      <c r="C29" s="112"/>
      <c r="D29" s="47" t="str">
        <f t="shared" si="3"/>
        <v/>
      </c>
      <c r="E29" s="113"/>
    </row>
    <row r="30" spans="1:6" ht="18.600000000000001"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20.100000000000001" customHeight="1" x14ac:dyDescent="0.25">
      <c r="A33" s="55" t="s">
        <v>209</v>
      </c>
      <c r="B33" s="56">
        <v>3</v>
      </c>
      <c r="C33" s="114"/>
      <c r="D33" s="57" t="str">
        <f t="shared" si="4"/>
        <v/>
      </c>
      <c r="E33" s="115"/>
    </row>
    <row r="34" spans="1:6" ht="18.600000000000001"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18.600000000000001" customHeight="1" x14ac:dyDescent="0.25">
      <c r="A49" s="42" t="s">
        <v>21</v>
      </c>
      <c r="B49" s="13">
        <v>5</v>
      </c>
      <c r="C49" s="112"/>
      <c r="D49" s="47" t="str">
        <f t="shared" ref="D49:D50" si="6">IF(C49="","",B49*C49)</f>
        <v/>
      </c>
      <c r="E49" s="113"/>
    </row>
    <row r="50" spans="1:6" ht="57" customHeight="1" x14ac:dyDescent="0.25">
      <c r="A50" s="43" t="s">
        <v>22</v>
      </c>
      <c r="B50" s="13">
        <v>3</v>
      </c>
      <c r="C50" s="112"/>
      <c r="D50" s="47" t="str">
        <f t="shared" si="6"/>
        <v/>
      </c>
      <c r="E50" s="113"/>
    </row>
    <row r="51" spans="1:6" ht="18.600000000000001" customHeight="1" x14ac:dyDescent="0.25">
      <c r="A51" s="143" t="s">
        <v>167</v>
      </c>
      <c r="B51" s="143"/>
      <c r="C51" s="143"/>
      <c r="D51" s="48">
        <f>IF(SUM(D49:D50)&gt;10,10,SUM(D49:D50))</f>
        <v>0</v>
      </c>
      <c r="E51" s="49"/>
    </row>
    <row r="52" spans="1:6" ht="18.899999999999999"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600000000000001" customHeight="1" x14ac:dyDescent="0.25">
      <c r="A56" s="144" t="s">
        <v>189</v>
      </c>
      <c r="B56" s="144"/>
      <c r="C56" s="144"/>
      <c r="D56" s="48">
        <f>IF(SUM(D53:D55)&gt;30,30,SUM(D53:D55))</f>
        <v>0</v>
      </c>
      <c r="E56" s="67"/>
    </row>
    <row r="57" spans="1:6" ht="18.899999999999999" customHeight="1" x14ac:dyDescent="0.25">
      <c r="A57" s="140" t="s">
        <v>173</v>
      </c>
      <c r="B57" s="141"/>
      <c r="C57" s="141"/>
      <c r="D57" s="141"/>
      <c r="E57" s="40"/>
      <c r="F57" s="34">
        <v>25</v>
      </c>
    </row>
    <row r="58" spans="1:6" ht="19.350000000000001"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9.350000000000001" customHeight="1" x14ac:dyDescent="0.25">
      <c r="A60" s="42" t="s">
        <v>25</v>
      </c>
      <c r="B60" s="13">
        <v>5</v>
      </c>
      <c r="C60" s="112"/>
      <c r="D60" s="47" t="str">
        <f t="shared" si="8"/>
        <v/>
      </c>
      <c r="E60" s="113"/>
    </row>
    <row r="61" spans="1:6" ht="19.350000000000001" customHeight="1" x14ac:dyDescent="0.25">
      <c r="A61" s="42" t="s">
        <v>26</v>
      </c>
      <c r="B61" s="13">
        <v>2</v>
      </c>
      <c r="C61" s="112"/>
      <c r="D61" s="47" t="str">
        <f t="shared" si="8"/>
        <v/>
      </c>
      <c r="E61" s="113"/>
    </row>
    <row r="62" spans="1:6" ht="18.899999999999999" customHeight="1" x14ac:dyDescent="0.25">
      <c r="A62" s="144" t="s">
        <v>168</v>
      </c>
      <c r="B62" s="144"/>
      <c r="C62" s="144"/>
      <c r="D62" s="48">
        <f>IF(SUM(D58:D61)&gt;25,25,SUM(D58:D61))</f>
        <v>0</v>
      </c>
      <c r="E62" s="67"/>
    </row>
    <row r="63" spans="1:6" ht="19.350000000000001" customHeight="1" x14ac:dyDescent="0.25">
      <c r="A63" s="140" t="s">
        <v>174</v>
      </c>
      <c r="B63" s="141"/>
      <c r="C63" s="141"/>
      <c r="D63" s="141"/>
      <c r="E63" s="40"/>
      <c r="F63" s="34">
        <v>25</v>
      </c>
    </row>
    <row r="64" spans="1:6" ht="33" customHeight="1" x14ac:dyDescent="0.25">
      <c r="A64" s="55" t="s">
        <v>191</v>
      </c>
      <c r="B64" s="13">
        <v>25</v>
      </c>
      <c r="C64" s="112"/>
      <c r="D64" s="47" t="str">
        <f t="shared" ref="D64:D65" si="9">IF(C64="","",B64*C64)</f>
        <v/>
      </c>
      <c r="E64" s="113"/>
    </row>
    <row r="65" spans="1:6" ht="34.5" customHeight="1" x14ac:dyDescent="0.25">
      <c r="A65" s="55" t="s">
        <v>192</v>
      </c>
      <c r="B65" s="13">
        <v>25</v>
      </c>
      <c r="C65" s="112"/>
      <c r="D65" s="47" t="str">
        <f t="shared" si="9"/>
        <v/>
      </c>
      <c r="E65" s="113"/>
    </row>
    <row r="66" spans="1:6" ht="29.25" customHeight="1" x14ac:dyDescent="0.25">
      <c r="A66" s="55" t="s">
        <v>193</v>
      </c>
      <c r="B66" s="13">
        <v>25</v>
      </c>
      <c r="C66" s="112"/>
      <c r="D66" s="47" t="str">
        <f>IF(C66="","",B66*C66)</f>
        <v/>
      </c>
      <c r="E66" s="113"/>
    </row>
    <row r="67" spans="1:6" ht="19.350000000000001" customHeight="1" x14ac:dyDescent="0.25">
      <c r="A67" s="144" t="s">
        <v>27</v>
      </c>
      <c r="B67" s="144"/>
      <c r="C67" s="144"/>
      <c r="D67" s="48">
        <f>IF(SUM(D64:D66)&gt;25,25,SUM(D64:D66))</f>
        <v>0</v>
      </c>
      <c r="E67" s="67"/>
    </row>
    <row r="68" spans="1:6" ht="18.899999999999999" customHeight="1" x14ac:dyDescent="0.25">
      <c r="A68" s="145" t="s">
        <v>202</v>
      </c>
      <c r="B68" s="145"/>
      <c r="C68" s="145"/>
      <c r="D68" s="145"/>
      <c r="E68" s="54"/>
      <c r="F68" s="34">
        <v>5</v>
      </c>
    </row>
    <row r="69" spans="1:6" ht="19.350000000000001" customHeight="1" x14ac:dyDescent="0.25">
      <c r="A69" s="42" t="s">
        <v>28</v>
      </c>
      <c r="B69" s="13">
        <v>5</v>
      </c>
      <c r="C69" s="112"/>
      <c r="D69" s="47" t="str">
        <f>IF(C69="","",B69*C69)</f>
        <v/>
      </c>
      <c r="E69" s="113"/>
    </row>
    <row r="70" spans="1:6" ht="19.350000000000001"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600000000000001" customHeight="1" x14ac:dyDescent="0.25">
      <c r="A72" s="144" t="s">
        <v>239</v>
      </c>
      <c r="B72" s="144"/>
      <c r="C72" s="144"/>
      <c r="D72" s="48">
        <f>IF(SUM(D69:D71)&gt;5,5,SUM(D69:D71))</f>
        <v>0</v>
      </c>
      <c r="E72" s="67"/>
    </row>
    <row r="73" spans="1:6" ht="18.899999999999999" customHeight="1" x14ac:dyDescent="0.25">
      <c r="A73" s="161" t="s">
        <v>175</v>
      </c>
      <c r="B73" s="162"/>
      <c r="C73" s="162"/>
      <c r="D73" s="163"/>
      <c r="E73" s="71"/>
      <c r="F73" s="34">
        <v>20</v>
      </c>
    </row>
    <row r="74" spans="1:6" ht="80.25" customHeight="1" x14ac:dyDescent="0.25">
      <c r="A74" s="92" t="s">
        <v>212</v>
      </c>
      <c r="B74" s="76">
        <v>15</v>
      </c>
      <c r="C74" s="116"/>
      <c r="D74" s="77" t="str">
        <f>IF(C74="","",B74*C74)</f>
        <v/>
      </c>
      <c r="E74" s="117"/>
    </row>
    <row r="75" spans="1:6" ht="80.25" customHeight="1" x14ac:dyDescent="0.25">
      <c r="A75" s="92" t="s">
        <v>213</v>
      </c>
      <c r="B75" s="76">
        <v>10</v>
      </c>
      <c r="C75" s="116"/>
      <c r="D75" s="77" t="str">
        <f t="shared" ref="D75:D76" si="10">IF(C75="","",B75*C75)</f>
        <v/>
      </c>
      <c r="E75" s="117"/>
    </row>
    <row r="76" spans="1:6" ht="34.65" customHeight="1" x14ac:dyDescent="0.25">
      <c r="A76" s="92" t="s">
        <v>214</v>
      </c>
      <c r="B76" s="76">
        <v>15</v>
      </c>
      <c r="C76" s="116"/>
      <c r="D76" s="77" t="str">
        <f t="shared" si="10"/>
        <v/>
      </c>
      <c r="E76" s="117"/>
    </row>
    <row r="77" spans="1:6" ht="18.600000000000001" customHeight="1" x14ac:dyDescent="0.25">
      <c r="A77" s="79" t="s">
        <v>215</v>
      </c>
      <c r="B77" s="80"/>
      <c r="C77" s="80"/>
      <c r="D77" s="81">
        <f>IF(SUM(D74:D76)&gt;20,20,SUM(D74:D76))</f>
        <v>0</v>
      </c>
      <c r="E77" s="82"/>
    </row>
    <row r="78" spans="1:6" s="23" customFormat="1" ht="18.899999999999999" customHeight="1" x14ac:dyDescent="0.25">
      <c r="D78" s="83"/>
      <c r="E78" s="84"/>
    </row>
    <row r="79" spans="1:6" ht="18.600000000000001" customHeight="1" x14ac:dyDescent="0.25">
      <c r="A79" s="158" t="s">
        <v>199</v>
      </c>
      <c r="B79" s="159"/>
      <c r="C79" s="160"/>
      <c r="D79" s="85">
        <f>SUM(D13,D18,D24,D30,D34,D47,D51,D56,D62,D67,D72,D77)</f>
        <v>0</v>
      </c>
      <c r="E79" s="93"/>
    </row>
    <row r="80" spans="1:6" ht="18.600000000000001" customHeight="1" x14ac:dyDescent="0.25">
      <c r="A80" s="158" t="s">
        <v>200</v>
      </c>
      <c r="B80" s="159"/>
      <c r="C80" s="160"/>
      <c r="D80" s="85">
        <f>SUM(D5:D12,D15:D17,D20:D23,D26:D29,D32:D33,D37:D39,D41:D46,D49:D50,D53:D55,D58:D61,D64:D66,D69:D71,D74,D76)</f>
        <v>0</v>
      </c>
      <c r="E80" s="93"/>
    </row>
  </sheetData>
  <sheetProtection algorithmName="SHA-512" hashValue="tzpCw50YQN32AaJKmahV/5ZlL6ulCIXHQg7immrcDgF1GWFlwFF9FkXGu/nLD/ae7jKB/QWWuDcnVFpsSkqxyw==" saltValue="mqSWNImWcjYjM3bEuqyNCw==" spinCount="100000" sheet="1" objects="1" scenarios="1"/>
  <mergeCells count="26">
    <mergeCell ref="A57:D57"/>
    <mergeCell ref="A63:D63"/>
    <mergeCell ref="A13:C13"/>
    <mergeCell ref="A51:C51"/>
    <mergeCell ref="A48:D48"/>
    <mergeCell ref="A31:D31"/>
    <mergeCell ref="A35:D35"/>
    <mergeCell ref="A30:C30"/>
    <mergeCell ref="A34:C34"/>
    <mergeCell ref="A47:C47"/>
    <mergeCell ref="A1:E1"/>
    <mergeCell ref="A80:C80"/>
    <mergeCell ref="A79:C79"/>
    <mergeCell ref="A56:C56"/>
    <mergeCell ref="A62:C62"/>
    <mergeCell ref="A67:C67"/>
    <mergeCell ref="A72:C72"/>
    <mergeCell ref="A73:D73"/>
    <mergeCell ref="A68:D68"/>
    <mergeCell ref="A3:D3"/>
    <mergeCell ref="A14:D14"/>
    <mergeCell ref="A19:D19"/>
    <mergeCell ref="A25:D25"/>
    <mergeCell ref="A18:C18"/>
    <mergeCell ref="A24:C24"/>
    <mergeCell ref="A52:D52"/>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6"/>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106</v>
      </c>
      <c r="B1" s="147"/>
      <c r="C1" s="147"/>
      <c r="D1" s="147"/>
      <c r="E1" s="147"/>
      <c r="F1" s="34">
        <f>SUM(F2:F74)</f>
        <v>325</v>
      </c>
    </row>
    <row r="2" spans="1:6" s="31" customFormat="1" ht="27.6" x14ac:dyDescent="0.25">
      <c r="A2" s="35" t="s">
        <v>242</v>
      </c>
      <c r="B2" s="36" t="s">
        <v>0</v>
      </c>
      <c r="C2" s="36" t="s">
        <v>109</v>
      </c>
      <c r="D2" s="37" t="s">
        <v>110</v>
      </c>
      <c r="E2" s="38" t="s">
        <v>243</v>
      </c>
      <c r="F2" s="39"/>
    </row>
    <row r="3" spans="1:6" ht="20.100000000000001"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18.899999999999999" customHeight="1" x14ac:dyDescent="0.25">
      <c r="A7" s="46" t="s">
        <v>4</v>
      </c>
      <c r="B7" s="13">
        <v>15</v>
      </c>
      <c r="C7" s="112"/>
      <c r="D7" s="47" t="str">
        <f t="shared" si="0"/>
        <v/>
      </c>
      <c r="E7" s="113"/>
    </row>
    <row r="8" spans="1:6" ht="20.100000000000001"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30" customHeight="1" x14ac:dyDescent="0.25">
      <c r="A12" s="42" t="s">
        <v>9</v>
      </c>
      <c r="B12" s="13">
        <v>3</v>
      </c>
      <c r="C12" s="112"/>
      <c r="D12" s="47" t="str">
        <f t="shared" si="0"/>
        <v/>
      </c>
      <c r="E12" s="113"/>
    </row>
    <row r="13" spans="1:6" ht="18.899999999999999" customHeight="1" x14ac:dyDescent="0.25">
      <c r="A13" s="42" t="s">
        <v>91</v>
      </c>
      <c r="B13" s="89">
        <v>5</v>
      </c>
      <c r="C13" s="118"/>
      <c r="D13" s="47" t="str">
        <f>IF(C13="","",B13*C13)</f>
        <v/>
      </c>
      <c r="E13" s="119"/>
    </row>
    <row r="14" spans="1:6" ht="18.600000000000001" customHeight="1" x14ac:dyDescent="0.25">
      <c r="A14" s="143" t="s">
        <v>169</v>
      </c>
      <c r="B14" s="143"/>
      <c r="C14" s="143"/>
      <c r="D14" s="48">
        <f>IF(SUM(D5:D13)&gt;90,90,SUM(D5:D13))</f>
        <v>0</v>
      </c>
      <c r="E14" s="49"/>
    </row>
    <row r="15" spans="1:6" ht="20.100000000000001" customHeight="1" x14ac:dyDescent="0.25">
      <c r="A15" s="164" t="s">
        <v>33</v>
      </c>
      <c r="B15" s="165"/>
      <c r="C15" s="165"/>
      <c r="D15" s="166"/>
      <c r="E15" s="90"/>
      <c r="F15" s="34">
        <v>55</v>
      </c>
    </row>
    <row r="16" spans="1:6" ht="18.600000000000001" customHeight="1" x14ac:dyDescent="0.25">
      <c r="A16" s="42" t="s">
        <v>10</v>
      </c>
      <c r="B16" s="13">
        <v>10</v>
      </c>
      <c r="C16" s="112"/>
      <c r="D16" s="47" t="str">
        <f t="shared" ref="D16:D18" si="1">IF(C16="","",B16*C16)</f>
        <v/>
      </c>
      <c r="E16" s="113"/>
    </row>
    <row r="17" spans="1:6" ht="18.600000000000001" customHeight="1" x14ac:dyDescent="0.25">
      <c r="A17" s="42" t="s">
        <v>11</v>
      </c>
      <c r="B17" s="13">
        <v>4</v>
      </c>
      <c r="C17" s="112"/>
      <c r="D17" s="47" t="str">
        <f t="shared" si="1"/>
        <v/>
      </c>
      <c r="E17" s="113"/>
    </row>
    <row r="18" spans="1:6" ht="19.2" customHeight="1" x14ac:dyDescent="0.25">
      <c r="A18" s="50" t="s">
        <v>201</v>
      </c>
      <c r="B18" s="13">
        <v>2</v>
      </c>
      <c r="C18" s="112"/>
      <c r="D18" s="47" t="str">
        <f t="shared" si="1"/>
        <v/>
      </c>
      <c r="E18" s="113"/>
    </row>
    <row r="19" spans="1:6" ht="18.600000000000001" customHeight="1" x14ac:dyDescent="0.25">
      <c r="A19" s="167" t="s">
        <v>163</v>
      </c>
      <c r="B19" s="168"/>
      <c r="C19" s="169"/>
      <c r="D19" s="48">
        <f>IF(SUM(D16:D18)&gt;55,55,SUM(D16:D18))</f>
        <v>0</v>
      </c>
      <c r="E19" s="91"/>
    </row>
    <row r="20" spans="1:6" ht="18.899999999999999" customHeight="1" x14ac:dyDescent="0.25">
      <c r="A20" s="140" t="s">
        <v>162</v>
      </c>
      <c r="B20" s="140"/>
      <c r="C20" s="140"/>
      <c r="D20" s="140"/>
      <c r="E20" s="51"/>
      <c r="F20" s="34">
        <v>20</v>
      </c>
    </row>
    <row r="21" spans="1:6" ht="20.100000000000001" customHeight="1" x14ac:dyDescent="0.25">
      <c r="A21" s="42" t="s">
        <v>12</v>
      </c>
      <c r="B21" s="13">
        <v>20</v>
      </c>
      <c r="C21" s="112"/>
      <c r="D21" s="47" t="str">
        <f t="shared" ref="D21:D24" si="2">IF(C21="","",B21*C21)</f>
        <v/>
      </c>
      <c r="E21" s="113"/>
    </row>
    <row r="22" spans="1:6" ht="18.899999999999999" customHeight="1" x14ac:dyDescent="0.25">
      <c r="A22" s="42" t="s">
        <v>13</v>
      </c>
      <c r="B22" s="13">
        <v>10</v>
      </c>
      <c r="C22" s="112"/>
      <c r="D22" s="47" t="str">
        <f t="shared" si="2"/>
        <v/>
      </c>
      <c r="E22" s="113"/>
    </row>
    <row r="23" spans="1:6" ht="18.899999999999999" customHeight="1" x14ac:dyDescent="0.25">
      <c r="A23" s="42" t="s">
        <v>14</v>
      </c>
      <c r="B23" s="13">
        <v>5</v>
      </c>
      <c r="C23" s="112"/>
      <c r="D23" s="47" t="str">
        <f t="shared" si="2"/>
        <v/>
      </c>
      <c r="E23" s="113"/>
    </row>
    <row r="24" spans="1:6" ht="18.899999999999999" customHeight="1" x14ac:dyDescent="0.25">
      <c r="A24" s="42" t="s">
        <v>15</v>
      </c>
      <c r="B24" s="13">
        <v>3</v>
      </c>
      <c r="C24" s="112"/>
      <c r="D24" s="47" t="str">
        <f t="shared" si="2"/>
        <v/>
      </c>
      <c r="E24" s="113"/>
    </row>
    <row r="25" spans="1:6" ht="19.2" customHeight="1" x14ac:dyDescent="0.25">
      <c r="A25" s="143" t="s">
        <v>164</v>
      </c>
      <c r="B25" s="143"/>
      <c r="C25" s="143"/>
      <c r="D25" s="48">
        <f>IF(SUM(D21:D24)&gt;20,20,SUM(D21:D24))</f>
        <v>0</v>
      </c>
      <c r="E25" s="49"/>
    </row>
    <row r="26" spans="1:6" ht="18.899999999999999" customHeight="1" x14ac:dyDescent="0.25">
      <c r="A26" s="140" t="s">
        <v>165</v>
      </c>
      <c r="B26" s="141"/>
      <c r="C26" s="141"/>
      <c r="D26" s="141"/>
      <c r="E26" s="40"/>
      <c r="F26" s="34">
        <v>20</v>
      </c>
    </row>
    <row r="27" spans="1:6" ht="18.899999999999999" customHeight="1" x14ac:dyDescent="0.25">
      <c r="A27" s="42" t="s">
        <v>16</v>
      </c>
      <c r="B27" s="13">
        <v>3</v>
      </c>
      <c r="C27" s="112"/>
      <c r="D27" s="47" t="str">
        <f t="shared" ref="D27:D30" si="3">IF(C27="","",B27*C27)</f>
        <v/>
      </c>
      <c r="E27" s="113"/>
    </row>
    <row r="28" spans="1:6" ht="18.899999999999999" customHeight="1" x14ac:dyDescent="0.25">
      <c r="A28" s="42" t="s">
        <v>17</v>
      </c>
      <c r="B28" s="13">
        <v>2</v>
      </c>
      <c r="C28" s="112"/>
      <c r="D28" s="47" t="str">
        <f t="shared" si="3"/>
        <v/>
      </c>
      <c r="E28" s="113"/>
    </row>
    <row r="29" spans="1:6" ht="18.899999999999999" customHeight="1" x14ac:dyDescent="0.25">
      <c r="A29" s="42" t="s">
        <v>18</v>
      </c>
      <c r="B29" s="13">
        <v>2</v>
      </c>
      <c r="C29" s="112"/>
      <c r="D29" s="47" t="str">
        <f t="shared" si="3"/>
        <v/>
      </c>
      <c r="E29" s="113"/>
    </row>
    <row r="30" spans="1:6" ht="18.899999999999999" customHeight="1" x14ac:dyDescent="0.25">
      <c r="A30" s="42" t="s">
        <v>19</v>
      </c>
      <c r="B30" s="13">
        <v>1</v>
      </c>
      <c r="C30" s="112"/>
      <c r="D30" s="47" t="str">
        <f t="shared" si="3"/>
        <v/>
      </c>
      <c r="E30" s="113"/>
    </row>
    <row r="31" spans="1:6" ht="18.600000000000001" customHeight="1" x14ac:dyDescent="0.25">
      <c r="A31" s="142" t="s">
        <v>207</v>
      </c>
      <c r="B31" s="142"/>
      <c r="C31" s="142"/>
      <c r="D31" s="52">
        <f>IF(SUM(D27:D30)&gt;20,20,SUM(D27:D30))</f>
        <v>0</v>
      </c>
      <c r="E31" s="53"/>
    </row>
    <row r="32" spans="1:6" ht="18.899999999999999" customHeight="1" x14ac:dyDescent="0.25">
      <c r="A32" s="145" t="s">
        <v>166</v>
      </c>
      <c r="B32" s="145"/>
      <c r="C32" s="145"/>
      <c r="D32" s="145"/>
      <c r="E32" s="54"/>
      <c r="F32" s="34">
        <v>20</v>
      </c>
    </row>
    <row r="33" spans="1:6" ht="18.899999999999999" customHeight="1" x14ac:dyDescent="0.25">
      <c r="A33" s="55" t="s">
        <v>208</v>
      </c>
      <c r="B33" s="56">
        <v>5</v>
      </c>
      <c r="C33" s="114"/>
      <c r="D33" s="57" t="str">
        <f t="shared" ref="D33:D34" si="4">IF(C33="","",B33*C33)</f>
        <v/>
      </c>
      <c r="E33" s="115"/>
    </row>
    <row r="34" spans="1:6" ht="18.899999999999999" customHeight="1" x14ac:dyDescent="0.25">
      <c r="A34" s="55" t="s">
        <v>209</v>
      </c>
      <c r="B34" s="56">
        <v>3</v>
      </c>
      <c r="C34" s="114"/>
      <c r="D34" s="57" t="str">
        <f t="shared" si="4"/>
        <v/>
      </c>
      <c r="E34" s="115"/>
    </row>
    <row r="35" spans="1:6" ht="18.600000000000001" customHeight="1" x14ac:dyDescent="0.25">
      <c r="A35" s="142" t="s">
        <v>207</v>
      </c>
      <c r="B35" s="142"/>
      <c r="C35" s="142"/>
      <c r="D35" s="52">
        <f>IF(SUM(D33:D34)&gt;20,20,SUM(D33:D34))</f>
        <v>0</v>
      </c>
      <c r="E35" s="53"/>
    </row>
    <row r="36" spans="1:6" ht="18.899999999999999" customHeight="1" x14ac:dyDescent="0.25">
      <c r="A36" s="145" t="s">
        <v>170</v>
      </c>
      <c r="B36" s="145"/>
      <c r="C36" s="145"/>
      <c r="D36" s="145"/>
      <c r="E36" s="54"/>
      <c r="F36" s="34">
        <v>25</v>
      </c>
    </row>
    <row r="37" spans="1:6" s="31" customFormat="1" ht="28.5" customHeight="1" x14ac:dyDescent="0.25">
      <c r="A37" s="55" t="s">
        <v>247</v>
      </c>
      <c r="B37" s="58"/>
      <c r="C37" s="59"/>
      <c r="D37" s="60" t="str">
        <f>IF(B37*C37=0,"",B37*C37)</f>
        <v/>
      </c>
      <c r="E37" s="61"/>
      <c r="F37" s="39"/>
    </row>
    <row r="38" spans="1:6" s="31" customFormat="1" ht="18.899999999999999" customHeight="1" x14ac:dyDescent="0.25">
      <c r="A38" s="62" t="s">
        <v>205</v>
      </c>
      <c r="B38" s="56">
        <v>15</v>
      </c>
      <c r="C38" s="114"/>
      <c r="D38" s="57" t="str">
        <f t="shared" ref="D38:D47" si="5">IF(C38="","",B38*C38)</f>
        <v/>
      </c>
      <c r="E38" s="115"/>
      <c r="F38" s="39"/>
    </row>
    <row r="39" spans="1:6" s="31" customFormat="1" ht="18.899999999999999" customHeight="1" x14ac:dyDescent="0.25">
      <c r="A39" s="46" t="s">
        <v>20</v>
      </c>
      <c r="B39" s="13">
        <v>10</v>
      </c>
      <c r="C39" s="112"/>
      <c r="D39" s="47" t="str">
        <f t="shared" si="5"/>
        <v/>
      </c>
      <c r="E39" s="113"/>
      <c r="F39" s="39"/>
    </row>
    <row r="40" spans="1:6" s="31" customFormat="1" ht="18.899999999999999" customHeight="1" x14ac:dyDescent="0.25">
      <c r="A40" s="63" t="s">
        <v>204</v>
      </c>
      <c r="B40" s="13">
        <v>5</v>
      </c>
      <c r="C40" s="112"/>
      <c r="D40" s="47" t="str">
        <f t="shared" si="5"/>
        <v/>
      </c>
      <c r="E40" s="113"/>
      <c r="F40" s="39"/>
    </row>
    <row r="41" spans="1:6" s="31" customFormat="1" ht="27.6" x14ac:dyDescent="0.25">
      <c r="A41" s="64" t="s">
        <v>248</v>
      </c>
      <c r="B41" s="65"/>
      <c r="C41" s="29"/>
      <c r="D41" s="44"/>
      <c r="E41" s="45"/>
      <c r="F41" s="39"/>
    </row>
    <row r="42" spans="1:6" s="31" customFormat="1" ht="18.899999999999999" customHeight="1" x14ac:dyDescent="0.25">
      <c r="A42" s="63" t="s">
        <v>205</v>
      </c>
      <c r="B42" s="13">
        <v>15</v>
      </c>
      <c r="C42" s="112"/>
      <c r="D42" s="47" t="str">
        <f t="shared" si="5"/>
        <v/>
      </c>
      <c r="E42" s="113"/>
      <c r="F42" s="39"/>
    </row>
    <row r="43" spans="1:6" s="31" customFormat="1" ht="18.899999999999999" customHeight="1" x14ac:dyDescent="0.25">
      <c r="A43" s="63" t="s">
        <v>206</v>
      </c>
      <c r="B43" s="13">
        <v>10</v>
      </c>
      <c r="C43" s="112"/>
      <c r="D43" s="47" t="str">
        <f t="shared" si="5"/>
        <v/>
      </c>
      <c r="E43" s="113"/>
      <c r="F43" s="39"/>
    </row>
    <row r="44" spans="1:6" s="31" customFormat="1" ht="18.899999999999999" customHeight="1" x14ac:dyDescent="0.25">
      <c r="A44" s="63" t="s">
        <v>204</v>
      </c>
      <c r="B44" s="13">
        <v>5</v>
      </c>
      <c r="C44" s="112"/>
      <c r="D44" s="47" t="str">
        <f t="shared" si="5"/>
        <v/>
      </c>
      <c r="E44" s="113"/>
      <c r="F44" s="39"/>
    </row>
    <row r="45" spans="1:6" s="31" customFormat="1" ht="32.1" customHeight="1" x14ac:dyDescent="0.25">
      <c r="A45" s="50" t="s">
        <v>249</v>
      </c>
      <c r="B45" s="13">
        <v>5</v>
      </c>
      <c r="C45" s="112"/>
      <c r="D45" s="47" t="str">
        <f t="shared" si="5"/>
        <v/>
      </c>
      <c r="E45" s="113"/>
      <c r="F45" s="39"/>
    </row>
    <row r="46" spans="1:6" s="31" customFormat="1" ht="18.899999999999999" customHeight="1" x14ac:dyDescent="0.25">
      <c r="A46" s="50" t="s">
        <v>250</v>
      </c>
      <c r="B46" s="13">
        <v>3</v>
      </c>
      <c r="C46" s="112"/>
      <c r="D46" s="47" t="str">
        <f t="shared" si="5"/>
        <v/>
      </c>
      <c r="E46" s="113"/>
      <c r="F46" s="39"/>
    </row>
    <row r="47" spans="1:6" s="31" customFormat="1" ht="18.899999999999999" customHeight="1" x14ac:dyDescent="0.25">
      <c r="A47" s="64" t="s">
        <v>251</v>
      </c>
      <c r="B47" s="66">
        <v>2</v>
      </c>
      <c r="C47" s="112"/>
      <c r="D47" s="47" t="str">
        <f t="shared" si="5"/>
        <v/>
      </c>
      <c r="E47" s="113"/>
      <c r="F47" s="39"/>
    </row>
    <row r="48" spans="1:6" ht="18.899999999999999" customHeight="1" x14ac:dyDescent="0.25">
      <c r="A48" s="142" t="s">
        <v>203</v>
      </c>
      <c r="B48" s="142"/>
      <c r="C48" s="142"/>
      <c r="D48" s="48">
        <f>IF(SUM(D38:D47)&gt;25,25,SUM(D38:D47))</f>
        <v>0</v>
      </c>
      <c r="E48" s="53"/>
    </row>
    <row r="49" spans="1:6" ht="18.899999999999999" customHeight="1" x14ac:dyDescent="0.25">
      <c r="A49" s="140" t="s">
        <v>171</v>
      </c>
      <c r="B49" s="141"/>
      <c r="C49" s="141"/>
      <c r="D49" s="141"/>
      <c r="E49" s="40"/>
      <c r="F49" s="34">
        <v>10</v>
      </c>
    </row>
    <row r="50" spans="1:6" ht="18.600000000000001" customHeight="1" x14ac:dyDescent="0.25">
      <c r="A50" s="42" t="s">
        <v>21</v>
      </c>
      <c r="B50" s="13">
        <v>5</v>
      </c>
      <c r="C50" s="112"/>
      <c r="D50" s="47" t="str">
        <f t="shared" ref="D50" si="6">IF(C50="","",B50*C50)</f>
        <v/>
      </c>
      <c r="E50" s="113"/>
    </row>
    <row r="51" spans="1:6" ht="58.5" customHeight="1" x14ac:dyDescent="0.25">
      <c r="A51" s="43" t="s">
        <v>22</v>
      </c>
      <c r="B51" s="13">
        <v>3</v>
      </c>
      <c r="C51" s="112"/>
      <c r="D51" s="47" t="str">
        <f>IF(C51="","",B51*C51)</f>
        <v/>
      </c>
      <c r="E51" s="113"/>
    </row>
    <row r="52" spans="1:6" ht="19.2" customHeight="1" x14ac:dyDescent="0.25">
      <c r="A52" s="143" t="s">
        <v>167</v>
      </c>
      <c r="B52" s="143"/>
      <c r="C52" s="143"/>
      <c r="D52" s="48">
        <f>IF(SUM(D50:D51)&gt;10,10,SUM(D50:D51))</f>
        <v>0</v>
      </c>
      <c r="E52" s="49"/>
    </row>
    <row r="53" spans="1:6" ht="18.899999999999999" customHeight="1" x14ac:dyDescent="0.25">
      <c r="A53" s="140" t="s">
        <v>172</v>
      </c>
      <c r="B53" s="141"/>
      <c r="C53" s="141"/>
      <c r="D53" s="141"/>
      <c r="E53" s="40"/>
      <c r="F53" s="34">
        <v>30</v>
      </c>
    </row>
    <row r="54" spans="1:6" s="31" customFormat="1" ht="18" customHeight="1" x14ac:dyDescent="0.25">
      <c r="A54" s="55" t="s">
        <v>244</v>
      </c>
      <c r="B54" s="66">
        <v>1</v>
      </c>
      <c r="C54" s="112"/>
      <c r="D54" s="47" t="str">
        <f t="shared" ref="D54:D56" si="7">IF(C54="","",B54*C54)</f>
        <v/>
      </c>
      <c r="E54" s="113"/>
      <c r="F54" s="39"/>
    </row>
    <row r="55" spans="1:6" s="31" customFormat="1" ht="18" customHeight="1" x14ac:dyDescent="0.25">
      <c r="A55" s="55" t="s">
        <v>245</v>
      </c>
      <c r="B55" s="66">
        <v>1</v>
      </c>
      <c r="C55" s="112"/>
      <c r="D55" s="47" t="str">
        <f t="shared" si="7"/>
        <v/>
      </c>
      <c r="E55" s="113"/>
      <c r="F55" s="39"/>
    </row>
    <row r="56" spans="1:6" s="31" customFormat="1" ht="18" customHeight="1" x14ac:dyDescent="0.25">
      <c r="A56" s="55" t="s">
        <v>246</v>
      </c>
      <c r="B56" s="66">
        <v>2</v>
      </c>
      <c r="C56" s="112"/>
      <c r="D56" s="47" t="str">
        <f t="shared" si="7"/>
        <v/>
      </c>
      <c r="E56" s="113"/>
      <c r="F56" s="39"/>
    </row>
    <row r="57" spans="1:6" ht="18.600000000000001" customHeight="1" x14ac:dyDescent="0.25">
      <c r="A57" s="144" t="s">
        <v>189</v>
      </c>
      <c r="B57" s="144"/>
      <c r="C57" s="144"/>
      <c r="D57" s="48">
        <f>IF(SUM(D54:D56)&gt;30,30,SUM(D54:D56))</f>
        <v>0</v>
      </c>
      <c r="E57" s="67"/>
    </row>
    <row r="58" spans="1:6" ht="18.899999999999999" customHeight="1" x14ac:dyDescent="0.25">
      <c r="A58" s="140" t="s">
        <v>173</v>
      </c>
      <c r="B58" s="141"/>
      <c r="C58" s="141"/>
      <c r="D58" s="141"/>
      <c r="E58" s="40"/>
      <c r="F58" s="34">
        <v>25</v>
      </c>
    </row>
    <row r="59" spans="1:6" ht="18.899999999999999" customHeight="1" x14ac:dyDescent="0.25">
      <c r="A59" s="42" t="s">
        <v>23</v>
      </c>
      <c r="B59" s="13">
        <v>20</v>
      </c>
      <c r="C59" s="112"/>
      <c r="D59" s="47" t="str">
        <f>IF(C59="","",B59*C59)</f>
        <v/>
      </c>
      <c r="E59" s="113"/>
    </row>
    <row r="60" spans="1:6" ht="18.899999999999999" customHeight="1" x14ac:dyDescent="0.25">
      <c r="A60" s="42" t="s">
        <v>24</v>
      </c>
      <c r="B60" s="13">
        <v>10</v>
      </c>
      <c r="C60" s="112"/>
      <c r="D60" s="47" t="str">
        <f t="shared" ref="D60:D61" si="8">IF(C60="","",B60*C60)</f>
        <v/>
      </c>
      <c r="E60" s="113"/>
    </row>
    <row r="61" spans="1:6" ht="20.100000000000001" customHeight="1" x14ac:dyDescent="0.25">
      <c r="A61" s="42" t="s">
        <v>25</v>
      </c>
      <c r="B61" s="13">
        <v>5</v>
      </c>
      <c r="C61" s="112"/>
      <c r="D61" s="47" t="str">
        <f t="shared" si="8"/>
        <v/>
      </c>
      <c r="E61" s="113"/>
    </row>
    <row r="62" spans="1:6" ht="18.899999999999999" customHeight="1" x14ac:dyDescent="0.25">
      <c r="A62" s="42" t="s">
        <v>26</v>
      </c>
      <c r="B62" s="13">
        <v>2</v>
      </c>
      <c r="C62" s="112"/>
      <c r="D62" s="47" t="str">
        <f>IF(C62="","",B62*C62)</f>
        <v/>
      </c>
      <c r="E62" s="113"/>
    </row>
    <row r="63" spans="1:6" ht="18.899999999999999" customHeight="1" x14ac:dyDescent="0.25">
      <c r="A63" s="144" t="s">
        <v>168</v>
      </c>
      <c r="B63" s="144"/>
      <c r="C63" s="144"/>
      <c r="D63" s="48">
        <f>IF(SUM(D59:D62)&gt;25,25,SUM(D59:D62))</f>
        <v>0</v>
      </c>
      <c r="E63" s="67"/>
    </row>
    <row r="64" spans="1:6" ht="18.899999999999999" customHeight="1" x14ac:dyDescent="0.25">
      <c r="A64" s="140" t="s">
        <v>174</v>
      </c>
      <c r="B64" s="141"/>
      <c r="C64" s="141"/>
      <c r="D64" s="141"/>
      <c r="E64" s="40"/>
      <c r="F64" s="34">
        <v>25</v>
      </c>
    </row>
    <row r="65" spans="1:6" ht="27" customHeight="1" x14ac:dyDescent="0.25">
      <c r="A65" s="55" t="s">
        <v>191</v>
      </c>
      <c r="B65" s="13">
        <v>25</v>
      </c>
      <c r="C65" s="112"/>
      <c r="D65" s="47" t="str">
        <f>IF(C65="","",B65*C65)</f>
        <v/>
      </c>
      <c r="E65" s="113"/>
    </row>
    <row r="66" spans="1:6" ht="31.5" customHeight="1" x14ac:dyDescent="0.25">
      <c r="A66" s="55" t="s">
        <v>192</v>
      </c>
      <c r="B66" s="13">
        <v>25</v>
      </c>
      <c r="C66" s="112"/>
      <c r="D66" s="47" t="str">
        <f t="shared" ref="D66" si="9">IF(C66="","",B66*C66)</f>
        <v/>
      </c>
      <c r="E66" s="113"/>
    </row>
    <row r="67" spans="1:6" ht="27" customHeight="1" x14ac:dyDescent="0.25">
      <c r="A67" s="55" t="s">
        <v>193</v>
      </c>
      <c r="B67" s="13">
        <v>25</v>
      </c>
      <c r="C67" s="112"/>
      <c r="D67" s="47" t="str">
        <f>IF(C67="","",B67*C67)</f>
        <v/>
      </c>
      <c r="E67" s="113"/>
    </row>
    <row r="68" spans="1:6" ht="18.899999999999999" customHeight="1" x14ac:dyDescent="0.25">
      <c r="A68" s="144" t="s">
        <v>27</v>
      </c>
      <c r="B68" s="144"/>
      <c r="C68" s="144"/>
      <c r="D68" s="48">
        <f>IF(SUM(D65:D67)&gt;25,25,SUM(D65:D67))</f>
        <v>0</v>
      </c>
      <c r="E68" s="67"/>
    </row>
    <row r="69" spans="1:6" ht="18.899999999999999" customHeight="1" x14ac:dyDescent="0.25">
      <c r="A69" s="145" t="s">
        <v>202</v>
      </c>
      <c r="B69" s="145"/>
      <c r="C69" s="145"/>
      <c r="D69" s="145"/>
      <c r="E69" s="54"/>
      <c r="F69" s="34">
        <v>5</v>
      </c>
    </row>
    <row r="70" spans="1:6" ht="18.899999999999999" customHeight="1" x14ac:dyDescent="0.25">
      <c r="A70" s="42" t="s">
        <v>28</v>
      </c>
      <c r="B70" s="13">
        <v>5</v>
      </c>
      <c r="C70" s="112"/>
      <c r="D70" s="47" t="str">
        <f>IF(C70="","",B70*C70)</f>
        <v/>
      </c>
      <c r="E70" s="113"/>
    </row>
    <row r="71" spans="1:6" ht="20.100000000000001" customHeight="1" x14ac:dyDescent="0.25">
      <c r="A71" s="42" t="s">
        <v>29</v>
      </c>
      <c r="B71" s="13">
        <v>5</v>
      </c>
      <c r="C71" s="112"/>
      <c r="D71" s="47" t="str">
        <f t="shared" ref="D71:D72" si="10">IF(C71="","",B71*C71)</f>
        <v/>
      </c>
      <c r="E71" s="113"/>
    </row>
    <row r="72" spans="1:6" ht="18.899999999999999" customHeight="1" x14ac:dyDescent="0.25">
      <c r="A72" s="42" t="s">
        <v>30</v>
      </c>
      <c r="B72" s="13">
        <v>3</v>
      </c>
      <c r="C72" s="112"/>
      <c r="D72" s="47" t="str">
        <f t="shared" si="10"/>
        <v/>
      </c>
      <c r="E72" s="113"/>
    </row>
    <row r="73" spans="1:6" ht="18.899999999999999" customHeight="1" x14ac:dyDescent="0.25">
      <c r="A73" s="144" t="s">
        <v>239</v>
      </c>
      <c r="B73" s="144"/>
      <c r="C73" s="144"/>
      <c r="D73" s="48">
        <f>IF(SUM(D70:D72)&gt;5,5,SUM(D70:D72))</f>
        <v>0</v>
      </c>
      <c r="E73" s="67"/>
    </row>
    <row r="74" spans="1:6" s="23" customFormat="1" ht="18.899999999999999" customHeight="1" x14ac:dyDescent="0.25">
      <c r="D74" s="83"/>
      <c r="E74" s="84"/>
    </row>
    <row r="75" spans="1:6" s="31" customFormat="1" ht="18.600000000000001" customHeight="1" x14ac:dyDescent="0.25">
      <c r="A75" s="146" t="s">
        <v>199</v>
      </c>
      <c r="B75" s="146"/>
      <c r="C75" s="146"/>
      <c r="D75" s="85">
        <f>SUM(D14,D19,D25,D31,D35,D48,D52,D57,D63,D68,D73)</f>
        <v>0</v>
      </c>
      <c r="E75" s="86"/>
      <c r="F75" s="39"/>
    </row>
    <row r="76" spans="1:6" ht="18.600000000000001" customHeight="1" x14ac:dyDescent="0.25">
      <c r="A76" s="146" t="s">
        <v>200</v>
      </c>
      <c r="B76" s="146"/>
      <c r="C76" s="146"/>
      <c r="D76" s="85">
        <f>SUM(D5:D13,D16:D18,D21:D24,D27:D30,D33:D34,D38:D47,D50:D51,D54:D56,D59:D62,D65:D67,D70:D72)</f>
        <v>0</v>
      </c>
      <c r="E76" s="86"/>
    </row>
  </sheetData>
  <sheetProtection algorithmName="SHA-512" hashValue="tH0csrPbM6Wqrmx5nKfhdRC8ovqzQ9M20rIq1N8C/Wqe7bEsXNnU3iAy4RtGU0xwhn1uymKhVJdDPw+DaL7myQ==" saltValue="QndLzkkpLqLCvION6m9Dqw==" spinCount="100000" sheet="1" objects="1" scenarios="1"/>
  <mergeCells count="25">
    <mergeCell ref="A31:C31"/>
    <mergeCell ref="A32:D32"/>
    <mergeCell ref="A76:C76"/>
    <mergeCell ref="A75:C75"/>
    <mergeCell ref="A52:C52"/>
    <mergeCell ref="A53:D53"/>
    <mergeCell ref="A57:C57"/>
    <mergeCell ref="A58:D58"/>
    <mergeCell ref="A63:C63"/>
    <mergeCell ref="A1:E1"/>
    <mergeCell ref="A64:D64"/>
    <mergeCell ref="A68:C68"/>
    <mergeCell ref="A69:D69"/>
    <mergeCell ref="A73:C73"/>
    <mergeCell ref="A3:D3"/>
    <mergeCell ref="A15:D15"/>
    <mergeCell ref="A14:C14"/>
    <mergeCell ref="A19:C19"/>
    <mergeCell ref="A35:C35"/>
    <mergeCell ref="A36:D36"/>
    <mergeCell ref="A48:C48"/>
    <mergeCell ref="A49:D49"/>
    <mergeCell ref="A20:D20"/>
    <mergeCell ref="A25:C25"/>
    <mergeCell ref="A26:D26"/>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75"/>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107</v>
      </c>
      <c r="B1" s="147"/>
      <c r="C1" s="147"/>
      <c r="D1" s="147"/>
      <c r="E1" s="147"/>
      <c r="F1" s="34">
        <f>SUM(F2:F73)</f>
        <v>325</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18.899999999999999" customHeight="1" x14ac:dyDescent="0.25">
      <c r="A7" s="46" t="s">
        <v>4</v>
      </c>
      <c r="B7" s="13">
        <v>15</v>
      </c>
      <c r="C7" s="112"/>
      <c r="D7" s="47" t="str">
        <f t="shared" si="0"/>
        <v/>
      </c>
      <c r="E7" s="113"/>
    </row>
    <row r="8" spans="1:6" ht="20.100000000000001"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27.75" customHeight="1" x14ac:dyDescent="0.25">
      <c r="A12" s="42" t="s">
        <v>9</v>
      </c>
      <c r="B12" s="13">
        <v>3</v>
      </c>
      <c r="C12" s="112"/>
      <c r="D12" s="47" t="str">
        <f t="shared" si="0"/>
        <v/>
      </c>
      <c r="E12" s="113"/>
    </row>
    <row r="13" spans="1:6" ht="18.600000000000001"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18.899999999999999" customHeight="1" x14ac:dyDescent="0.25">
      <c r="A15" s="42" t="s">
        <v>10</v>
      </c>
      <c r="B15" s="13">
        <v>10</v>
      </c>
      <c r="C15" s="112"/>
      <c r="D15" s="47" t="str">
        <f t="shared" ref="D15:D17" si="1">IF(C15="","",B15*C15)</f>
        <v/>
      </c>
      <c r="E15" s="113"/>
    </row>
    <row r="16" spans="1:6" ht="18.899999999999999" customHeight="1" x14ac:dyDescent="0.25">
      <c r="A16" s="42" t="s">
        <v>11</v>
      </c>
      <c r="B16" s="13">
        <v>4</v>
      </c>
      <c r="C16" s="112"/>
      <c r="D16" s="47" t="str">
        <f t="shared" si="1"/>
        <v/>
      </c>
      <c r="E16" s="113"/>
    </row>
    <row r="17" spans="1:6" ht="20.25" customHeight="1" x14ac:dyDescent="0.25">
      <c r="A17" s="50" t="s">
        <v>201</v>
      </c>
      <c r="B17" s="13">
        <v>2</v>
      </c>
      <c r="C17" s="112"/>
      <c r="D17" s="47" t="str">
        <f t="shared" si="1"/>
        <v/>
      </c>
      <c r="E17" s="113"/>
    </row>
    <row r="18" spans="1:6" ht="18.600000000000001"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18.899999999999999" customHeight="1" x14ac:dyDescent="0.25">
      <c r="A21" s="42" t="s">
        <v>13</v>
      </c>
      <c r="B21" s="13">
        <v>10</v>
      </c>
      <c r="C21" s="112"/>
      <c r="D21" s="47" t="str">
        <f t="shared" si="2"/>
        <v/>
      </c>
      <c r="E21" s="113"/>
    </row>
    <row r="22" spans="1:6" ht="20.100000000000001"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600000000000001" customHeight="1" x14ac:dyDescent="0.25">
      <c r="A24" s="143" t="s">
        <v>164</v>
      </c>
      <c r="B24" s="143"/>
      <c r="C24" s="143"/>
      <c r="D24" s="48">
        <f>IF(SUM(D20:D23)&gt;20,20,SUM(D20:D23))</f>
        <v>0</v>
      </c>
      <c r="E24" s="49"/>
    </row>
    <row r="25" spans="1:6" ht="18.899999999999999" customHeight="1" x14ac:dyDescent="0.25">
      <c r="A25" s="140" t="s">
        <v>165</v>
      </c>
      <c r="B25" s="141"/>
      <c r="C25" s="141"/>
      <c r="D25" s="141"/>
      <c r="E25" s="40"/>
      <c r="F25" s="34">
        <v>20</v>
      </c>
    </row>
    <row r="26" spans="1:6" ht="18.899999999999999" customHeight="1" x14ac:dyDescent="0.25">
      <c r="A26" s="42" t="s">
        <v>16</v>
      </c>
      <c r="B26" s="13">
        <v>3</v>
      </c>
      <c r="C26" s="112"/>
      <c r="D26" s="47" t="str">
        <f t="shared" ref="D26:D29" si="3">IF(C26="","",B26*C26)</f>
        <v/>
      </c>
      <c r="E26" s="113"/>
    </row>
    <row r="27" spans="1:6" ht="20.100000000000001"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18.899999999999999" customHeight="1" x14ac:dyDescent="0.25">
      <c r="A29" s="42" t="s">
        <v>19</v>
      </c>
      <c r="B29" s="13">
        <v>1</v>
      </c>
      <c r="C29" s="112"/>
      <c r="D29" s="47" t="str">
        <f t="shared" si="3"/>
        <v/>
      </c>
      <c r="E29" s="113"/>
    </row>
    <row r="30" spans="1:6" ht="18.600000000000001"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18.899999999999999" customHeight="1" x14ac:dyDescent="0.25">
      <c r="A33" s="55" t="s">
        <v>209</v>
      </c>
      <c r="B33" s="56">
        <v>3</v>
      </c>
      <c r="C33" s="114"/>
      <c r="D33" s="57" t="str">
        <f t="shared" si="4"/>
        <v/>
      </c>
      <c r="E33" s="115"/>
    </row>
    <row r="34" spans="1:6" ht="18.600000000000001"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20.100000000000001"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18.600000000000001" customHeight="1" x14ac:dyDescent="0.25">
      <c r="A49" s="42" t="s">
        <v>21</v>
      </c>
      <c r="B49" s="13">
        <v>5</v>
      </c>
      <c r="C49" s="112"/>
      <c r="D49" s="47" t="str">
        <f t="shared" ref="D49:D50" si="6">IF(C49="","",B49*C49)</f>
        <v/>
      </c>
      <c r="E49" s="113"/>
    </row>
    <row r="50" spans="1:6" ht="60" customHeight="1" x14ac:dyDescent="0.25">
      <c r="A50" s="43" t="s">
        <v>22</v>
      </c>
      <c r="B50" s="13">
        <v>3</v>
      </c>
      <c r="C50" s="112"/>
      <c r="D50" s="47" t="str">
        <f t="shared" si="6"/>
        <v/>
      </c>
      <c r="E50" s="113"/>
    </row>
    <row r="51" spans="1:6" ht="18.600000000000001" customHeight="1" x14ac:dyDescent="0.25">
      <c r="A51" s="143" t="s">
        <v>167</v>
      </c>
      <c r="B51" s="143"/>
      <c r="C51" s="143"/>
      <c r="D51" s="48">
        <f>IF(SUM(D49:D50)&gt;10,10,SUM(D49:D50))</f>
        <v>0</v>
      </c>
      <c r="E51" s="49"/>
    </row>
    <row r="52" spans="1:6" ht="20.100000000000001"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8.600000000000001" customHeight="1" x14ac:dyDescent="0.25">
      <c r="A56" s="144" t="s">
        <v>189</v>
      </c>
      <c r="B56" s="144"/>
      <c r="C56" s="144"/>
      <c r="D56" s="48">
        <f>IF(SUM(D53:D55)&gt;30,30,SUM(D53:D55))</f>
        <v>0</v>
      </c>
      <c r="E56" s="67"/>
    </row>
    <row r="57" spans="1:6" ht="18.899999999999999" customHeight="1" x14ac:dyDescent="0.25">
      <c r="A57" s="140" t="s">
        <v>173</v>
      </c>
      <c r="B57" s="141"/>
      <c r="C57" s="141"/>
      <c r="D57" s="141"/>
      <c r="E57" s="40"/>
      <c r="F57" s="34">
        <v>25</v>
      </c>
    </row>
    <row r="58" spans="1:6" ht="18.899999999999999"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600000000000001"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30" customHeight="1" x14ac:dyDescent="0.25">
      <c r="A64" s="55" t="s">
        <v>191</v>
      </c>
      <c r="B64" s="13">
        <v>25</v>
      </c>
      <c r="C64" s="112"/>
      <c r="D64" s="47" t="str">
        <f t="shared" ref="D64:D65" si="9">IF(C64="","",B64*C64)</f>
        <v/>
      </c>
      <c r="E64" s="113"/>
    </row>
    <row r="65" spans="1:6" ht="29.25" customHeight="1" x14ac:dyDescent="0.25">
      <c r="A65" s="55" t="s">
        <v>192</v>
      </c>
      <c r="B65" s="13">
        <v>25</v>
      </c>
      <c r="C65" s="112"/>
      <c r="D65" s="47" t="str">
        <f t="shared" si="9"/>
        <v/>
      </c>
      <c r="E65" s="113"/>
    </row>
    <row r="66" spans="1:6" ht="27"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18.899999999999999" customHeight="1" x14ac:dyDescent="0.25">
      <c r="A68" s="145" t="s">
        <v>202</v>
      </c>
      <c r="B68" s="145"/>
      <c r="C68" s="145"/>
      <c r="D68" s="145"/>
      <c r="E68" s="54"/>
      <c r="F68" s="34">
        <v>5</v>
      </c>
    </row>
    <row r="69" spans="1:6" ht="18.899999999999999"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600000000000001" customHeight="1" x14ac:dyDescent="0.25">
      <c r="A72" s="144" t="s">
        <v>239</v>
      </c>
      <c r="B72" s="144"/>
      <c r="C72" s="144"/>
      <c r="D72" s="48">
        <f>IF(SUM(D69:D71)&gt;5,5,SUM(D69:D71))</f>
        <v>0</v>
      </c>
      <c r="E72" s="67"/>
    </row>
    <row r="73" spans="1:6" s="23" customFormat="1" ht="18.899999999999999" customHeight="1" x14ac:dyDescent="0.25">
      <c r="D73" s="83"/>
      <c r="E73" s="84"/>
    </row>
    <row r="74" spans="1:6" s="31" customFormat="1" ht="18.600000000000001" customHeight="1" x14ac:dyDescent="0.25">
      <c r="A74" s="146" t="s">
        <v>199</v>
      </c>
      <c r="B74" s="146"/>
      <c r="C74" s="146"/>
      <c r="D74" s="85">
        <f>SUM(D13,D18,D24,D30,D34,D47,D51,D56,D62,D67,D72)</f>
        <v>0</v>
      </c>
      <c r="E74" s="86"/>
      <c r="F74" s="39"/>
    </row>
    <row r="75" spans="1:6" ht="18.600000000000001" customHeight="1" x14ac:dyDescent="0.25">
      <c r="A75" s="146" t="s">
        <v>200</v>
      </c>
      <c r="B75" s="146"/>
      <c r="C75" s="146"/>
      <c r="D75" s="85">
        <f>SUM(D5:D12,D15:D17,D20:D23,D26:D29,D32:D33,D37:D39,D41:D46,D49:D50,D53:D55,D58:D61,D64:D66,D69:D71)</f>
        <v>0</v>
      </c>
      <c r="E75" s="86"/>
    </row>
  </sheetData>
  <sheetProtection algorithmName="SHA-512" hashValue="2YzQQhGYR1bVewNj8YbJiKPB1/aOxYfgz2YJMyjDaV+ssA3B3IFMbMEdPWxuY8CXPqwvitLel4r5r6GJsllOlg==" saltValue="1PyHOSWhExQfGrQy6bloTQ==" spinCount="100000" sheet="1" objects="1" scenarios="1"/>
  <mergeCells count="25">
    <mergeCell ref="A47:C47"/>
    <mergeCell ref="A48:D48"/>
    <mergeCell ref="A51:C51"/>
    <mergeCell ref="A52:D52"/>
    <mergeCell ref="A25:D25"/>
    <mergeCell ref="A30:C30"/>
    <mergeCell ref="A31:D31"/>
    <mergeCell ref="A34:C34"/>
    <mergeCell ref="A35:D35"/>
    <mergeCell ref="A1:E1"/>
    <mergeCell ref="A68:D68"/>
    <mergeCell ref="A72:C72"/>
    <mergeCell ref="A75:C75"/>
    <mergeCell ref="A56:C56"/>
    <mergeCell ref="A57:D57"/>
    <mergeCell ref="A62:C62"/>
    <mergeCell ref="A63:D63"/>
    <mergeCell ref="A67:C67"/>
    <mergeCell ref="A74:C74"/>
    <mergeCell ref="A3:D3"/>
    <mergeCell ref="A13:C13"/>
    <mergeCell ref="A14:D14"/>
    <mergeCell ref="A18:C18"/>
    <mergeCell ref="A19:D19"/>
    <mergeCell ref="A24:C24"/>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F87"/>
  <sheetViews>
    <sheetView showGridLines="0" zoomScaleNormal="100" workbookViewId="0">
      <pane ySplit="2" topLeftCell="A3" activePane="bottomLeft" state="frozen"/>
      <selection sqref="A1:A5"/>
      <selection pane="bottomLeft" activeCell="A3" sqref="A3:D3"/>
    </sheetView>
  </sheetViews>
  <sheetFormatPr defaultColWidth="9.33203125" defaultRowHeight="13.2" x14ac:dyDescent="0.25"/>
  <cols>
    <col min="1" max="1" width="115.109375" style="41" customWidth="1"/>
    <col min="2" max="3" width="10.109375" style="41" customWidth="1"/>
    <col min="4" max="4" width="10.109375" style="87" customWidth="1"/>
    <col min="5" max="5" width="70.77734375" style="88" customWidth="1"/>
    <col min="6" max="6" width="9.33203125" style="34" hidden="1" customWidth="1"/>
    <col min="7" max="16384" width="9.33203125" style="41"/>
  </cols>
  <sheetData>
    <row r="1" spans="1:6" s="34" customFormat="1" ht="21.9" customHeight="1" x14ac:dyDescent="0.25">
      <c r="A1" s="147" t="s">
        <v>108</v>
      </c>
      <c r="B1" s="147"/>
      <c r="C1" s="147"/>
      <c r="D1" s="147"/>
      <c r="E1" s="147"/>
      <c r="F1" s="34">
        <f>SUM(F2:F84)</f>
        <v>340</v>
      </c>
    </row>
    <row r="2" spans="1:6" s="31" customFormat="1" ht="27.6" x14ac:dyDescent="0.25">
      <c r="A2" s="35" t="s">
        <v>242</v>
      </c>
      <c r="B2" s="36" t="s">
        <v>0</v>
      </c>
      <c r="C2" s="36" t="s">
        <v>109</v>
      </c>
      <c r="D2" s="37" t="s">
        <v>110</v>
      </c>
      <c r="E2" s="38" t="s">
        <v>243</v>
      </c>
      <c r="F2" s="39"/>
    </row>
    <row r="3" spans="1:6" ht="18.899999999999999" customHeight="1" x14ac:dyDescent="0.25">
      <c r="A3" s="140" t="s">
        <v>32</v>
      </c>
      <c r="B3" s="141"/>
      <c r="C3" s="141"/>
      <c r="D3" s="141"/>
      <c r="E3" s="40"/>
      <c r="F3" s="34">
        <v>90</v>
      </c>
    </row>
    <row r="4" spans="1:6" ht="18.899999999999999" customHeight="1" x14ac:dyDescent="0.25">
      <c r="A4" s="42" t="s">
        <v>1</v>
      </c>
      <c r="B4" s="43"/>
      <c r="C4" s="29"/>
      <c r="D4" s="44"/>
      <c r="E4" s="45"/>
    </row>
    <row r="5" spans="1:6" ht="18.899999999999999" customHeight="1" x14ac:dyDescent="0.25">
      <c r="A5" s="46" t="s">
        <v>2</v>
      </c>
      <c r="B5" s="13">
        <v>30</v>
      </c>
      <c r="C5" s="112"/>
      <c r="D5" s="47" t="str">
        <f>IF(C5="","",B5*C5)</f>
        <v/>
      </c>
      <c r="E5" s="113"/>
    </row>
    <row r="6" spans="1:6" ht="18.899999999999999" customHeight="1" x14ac:dyDescent="0.25">
      <c r="A6" s="46" t="s">
        <v>3</v>
      </c>
      <c r="B6" s="13">
        <v>20</v>
      </c>
      <c r="C6" s="112"/>
      <c r="D6" s="47" t="str">
        <f t="shared" ref="D6:D12" si="0">IF(C6="","",B6*C6)</f>
        <v/>
      </c>
      <c r="E6" s="113"/>
    </row>
    <row r="7" spans="1:6" ht="20.100000000000001" customHeight="1" x14ac:dyDescent="0.25">
      <c r="A7" s="46" t="s">
        <v>4</v>
      </c>
      <c r="B7" s="13">
        <v>15</v>
      </c>
      <c r="C7" s="112"/>
      <c r="D7" s="47" t="str">
        <f t="shared" si="0"/>
        <v/>
      </c>
      <c r="E7" s="113"/>
    </row>
    <row r="8" spans="1:6" ht="18.899999999999999" customHeight="1" x14ac:dyDescent="0.25">
      <c r="A8" s="46" t="s">
        <v>5</v>
      </c>
      <c r="B8" s="13">
        <v>10</v>
      </c>
      <c r="C8" s="112"/>
      <c r="D8" s="47" t="str">
        <f t="shared" si="0"/>
        <v/>
      </c>
      <c r="E8" s="113"/>
    </row>
    <row r="9" spans="1:6" ht="18.899999999999999" customHeight="1" x14ac:dyDescent="0.25">
      <c r="A9" s="42" t="s">
        <v>6</v>
      </c>
      <c r="B9" s="13">
        <v>20</v>
      </c>
      <c r="C9" s="112"/>
      <c r="D9" s="47" t="str">
        <f t="shared" si="0"/>
        <v/>
      </c>
      <c r="E9" s="113"/>
    </row>
    <row r="10" spans="1:6" ht="18.899999999999999" customHeight="1" x14ac:dyDescent="0.25">
      <c r="A10" s="42" t="s">
        <v>7</v>
      </c>
      <c r="B10" s="13">
        <v>10</v>
      </c>
      <c r="C10" s="112"/>
      <c r="D10" s="47" t="str">
        <f t="shared" si="0"/>
        <v/>
      </c>
      <c r="E10" s="113"/>
    </row>
    <row r="11" spans="1:6" ht="18.899999999999999" customHeight="1" x14ac:dyDescent="0.25">
      <c r="A11" s="42" t="s">
        <v>8</v>
      </c>
      <c r="B11" s="13">
        <v>5</v>
      </c>
      <c r="C11" s="112"/>
      <c r="D11" s="47" t="str">
        <f t="shared" si="0"/>
        <v/>
      </c>
      <c r="E11" s="113"/>
    </row>
    <row r="12" spans="1:6" ht="27" customHeight="1" x14ac:dyDescent="0.25">
      <c r="A12" s="42" t="s">
        <v>9</v>
      </c>
      <c r="B12" s="13">
        <v>3</v>
      </c>
      <c r="C12" s="112"/>
      <c r="D12" s="47" t="str">
        <f t="shared" si="0"/>
        <v/>
      </c>
      <c r="E12" s="113"/>
    </row>
    <row r="13" spans="1:6" ht="18.600000000000001" customHeight="1" x14ac:dyDescent="0.25">
      <c r="A13" s="143" t="s">
        <v>169</v>
      </c>
      <c r="B13" s="143"/>
      <c r="C13" s="143"/>
      <c r="D13" s="48">
        <f>IF(SUM(D5:D12)&gt;90,90,SUM(D5:D12))</f>
        <v>0</v>
      </c>
      <c r="E13" s="49"/>
    </row>
    <row r="14" spans="1:6" ht="18.899999999999999" customHeight="1" x14ac:dyDescent="0.25">
      <c r="A14" s="140" t="s">
        <v>33</v>
      </c>
      <c r="B14" s="141"/>
      <c r="C14" s="141"/>
      <c r="D14" s="141"/>
      <c r="E14" s="40"/>
      <c r="F14" s="34">
        <v>55</v>
      </c>
    </row>
    <row r="15" spans="1:6" ht="18.600000000000001" customHeight="1" x14ac:dyDescent="0.25">
      <c r="A15" s="42" t="s">
        <v>10</v>
      </c>
      <c r="B15" s="13">
        <v>10</v>
      </c>
      <c r="C15" s="112"/>
      <c r="D15" s="47" t="str">
        <f t="shared" ref="D15:D17" si="1">IF(C15="","",B15*C15)</f>
        <v/>
      </c>
      <c r="E15" s="113"/>
    </row>
    <row r="16" spans="1:6" ht="18.600000000000001" customHeight="1" x14ac:dyDescent="0.25">
      <c r="A16" s="42" t="s">
        <v>11</v>
      </c>
      <c r="B16" s="13">
        <v>4</v>
      </c>
      <c r="C16" s="112"/>
      <c r="D16" s="47" t="str">
        <f t="shared" si="1"/>
        <v/>
      </c>
      <c r="E16" s="113"/>
    </row>
    <row r="17" spans="1:6" ht="18.600000000000001" customHeight="1" x14ac:dyDescent="0.25">
      <c r="A17" s="50" t="s">
        <v>201</v>
      </c>
      <c r="B17" s="13">
        <v>2</v>
      </c>
      <c r="C17" s="112"/>
      <c r="D17" s="47" t="str">
        <f t="shared" si="1"/>
        <v/>
      </c>
      <c r="E17" s="113"/>
    </row>
    <row r="18" spans="1:6" ht="18.600000000000001" customHeight="1" x14ac:dyDescent="0.25">
      <c r="A18" s="143" t="s">
        <v>163</v>
      </c>
      <c r="B18" s="143"/>
      <c r="C18" s="143"/>
      <c r="D18" s="48">
        <f>IF(SUM(D15:D17)&gt;55,55,SUM(D15:D17))</f>
        <v>0</v>
      </c>
      <c r="E18" s="49"/>
    </row>
    <row r="19" spans="1:6" ht="18.899999999999999" customHeight="1" x14ac:dyDescent="0.25">
      <c r="A19" s="140" t="s">
        <v>162</v>
      </c>
      <c r="B19" s="140"/>
      <c r="C19" s="140"/>
      <c r="D19" s="140"/>
      <c r="E19" s="51"/>
      <c r="F19" s="34">
        <v>20</v>
      </c>
    </row>
    <row r="20" spans="1:6" ht="18.899999999999999" customHeight="1" x14ac:dyDescent="0.25">
      <c r="A20" s="42" t="s">
        <v>12</v>
      </c>
      <c r="B20" s="13">
        <v>20</v>
      </c>
      <c r="C20" s="112"/>
      <c r="D20" s="47" t="str">
        <f t="shared" ref="D20:D23" si="2">IF(C20="","",B20*C20)</f>
        <v/>
      </c>
      <c r="E20" s="113"/>
    </row>
    <row r="21" spans="1:6" ht="20.100000000000001" customHeight="1" x14ac:dyDescent="0.25">
      <c r="A21" s="42" t="s">
        <v>13</v>
      </c>
      <c r="B21" s="13">
        <v>10</v>
      </c>
      <c r="C21" s="112"/>
      <c r="D21" s="47" t="str">
        <f t="shared" si="2"/>
        <v/>
      </c>
      <c r="E21" s="113"/>
    </row>
    <row r="22" spans="1:6" ht="18.899999999999999" customHeight="1" x14ac:dyDescent="0.25">
      <c r="A22" s="42" t="s">
        <v>14</v>
      </c>
      <c r="B22" s="13">
        <v>5</v>
      </c>
      <c r="C22" s="112"/>
      <c r="D22" s="47" t="str">
        <f t="shared" si="2"/>
        <v/>
      </c>
      <c r="E22" s="113"/>
    </row>
    <row r="23" spans="1:6" ht="18.899999999999999" customHeight="1" x14ac:dyDescent="0.25">
      <c r="A23" s="42" t="s">
        <v>15</v>
      </c>
      <c r="B23" s="13">
        <v>3</v>
      </c>
      <c r="C23" s="112"/>
      <c r="D23" s="47" t="str">
        <f t="shared" si="2"/>
        <v/>
      </c>
      <c r="E23" s="113"/>
    </row>
    <row r="24" spans="1:6" ht="18.600000000000001" customHeight="1" x14ac:dyDescent="0.25">
      <c r="A24" s="143" t="s">
        <v>164</v>
      </c>
      <c r="B24" s="143"/>
      <c r="C24" s="143"/>
      <c r="D24" s="48">
        <f>IF(SUM(D20:D23)&gt;20,20,SUM(D20:D23))</f>
        <v>0</v>
      </c>
      <c r="E24" s="49"/>
    </row>
    <row r="25" spans="1:6" ht="19.5" customHeight="1" x14ac:dyDescent="0.25">
      <c r="A25" s="140" t="s">
        <v>165</v>
      </c>
      <c r="B25" s="141"/>
      <c r="C25" s="141"/>
      <c r="D25" s="141"/>
      <c r="E25" s="40"/>
      <c r="F25" s="34">
        <v>20</v>
      </c>
    </row>
    <row r="26" spans="1:6" ht="20.100000000000001" customHeight="1" x14ac:dyDescent="0.25">
      <c r="A26" s="42" t="s">
        <v>16</v>
      </c>
      <c r="B26" s="13">
        <v>3</v>
      </c>
      <c r="C26" s="112"/>
      <c r="D26" s="47" t="str">
        <f t="shared" ref="D26:D29" si="3">IF(C26="","",B26*C26)</f>
        <v/>
      </c>
      <c r="E26" s="113"/>
    </row>
    <row r="27" spans="1:6" ht="18.899999999999999" customHeight="1" x14ac:dyDescent="0.25">
      <c r="A27" s="42" t="s">
        <v>17</v>
      </c>
      <c r="B27" s="13">
        <v>2</v>
      </c>
      <c r="C27" s="112"/>
      <c r="D27" s="47" t="str">
        <f t="shared" si="3"/>
        <v/>
      </c>
      <c r="E27" s="113"/>
    </row>
    <row r="28" spans="1:6" ht="18.899999999999999" customHeight="1" x14ac:dyDescent="0.25">
      <c r="A28" s="42" t="s">
        <v>18</v>
      </c>
      <c r="B28" s="13">
        <v>2</v>
      </c>
      <c r="C28" s="112"/>
      <c r="D28" s="47" t="str">
        <f t="shared" si="3"/>
        <v/>
      </c>
      <c r="E28" s="113"/>
    </row>
    <row r="29" spans="1:6" ht="18.899999999999999" customHeight="1" x14ac:dyDescent="0.25">
      <c r="A29" s="42" t="s">
        <v>19</v>
      </c>
      <c r="B29" s="13">
        <v>1</v>
      </c>
      <c r="C29" s="112"/>
      <c r="D29" s="47" t="str">
        <f t="shared" si="3"/>
        <v/>
      </c>
      <c r="E29" s="113"/>
    </row>
    <row r="30" spans="1:6" ht="18.600000000000001" customHeight="1" x14ac:dyDescent="0.25">
      <c r="A30" s="142" t="s">
        <v>207</v>
      </c>
      <c r="B30" s="142"/>
      <c r="C30" s="142"/>
      <c r="D30" s="52">
        <f>IF(SUM(D26:D29)&gt;20,20,SUM(D26:D29))</f>
        <v>0</v>
      </c>
      <c r="E30" s="53"/>
    </row>
    <row r="31" spans="1:6" ht="18.899999999999999" customHeight="1" x14ac:dyDescent="0.25">
      <c r="A31" s="145" t="s">
        <v>166</v>
      </c>
      <c r="B31" s="145"/>
      <c r="C31" s="145"/>
      <c r="D31" s="145"/>
      <c r="E31" s="54"/>
      <c r="F31" s="34">
        <v>20</v>
      </c>
    </row>
    <row r="32" spans="1:6" ht="18.899999999999999" customHeight="1" x14ac:dyDescent="0.25">
      <c r="A32" s="55" t="s">
        <v>208</v>
      </c>
      <c r="B32" s="56">
        <v>5</v>
      </c>
      <c r="C32" s="114"/>
      <c r="D32" s="57" t="str">
        <f t="shared" ref="D32:D33" si="4">IF(C32="","",B32*C32)</f>
        <v/>
      </c>
      <c r="E32" s="115"/>
    </row>
    <row r="33" spans="1:6" ht="18.899999999999999" customHeight="1" x14ac:dyDescent="0.25">
      <c r="A33" s="55" t="s">
        <v>209</v>
      </c>
      <c r="B33" s="56">
        <v>3</v>
      </c>
      <c r="C33" s="114"/>
      <c r="D33" s="57" t="str">
        <f t="shared" si="4"/>
        <v/>
      </c>
      <c r="E33" s="115"/>
    </row>
    <row r="34" spans="1:6" ht="18.600000000000001" customHeight="1" x14ac:dyDescent="0.25">
      <c r="A34" s="142" t="s">
        <v>207</v>
      </c>
      <c r="B34" s="142"/>
      <c r="C34" s="142"/>
      <c r="D34" s="52">
        <f>IF(SUM(D32:D33)&gt;20,20,SUM(D32:D33))</f>
        <v>0</v>
      </c>
      <c r="E34" s="53"/>
    </row>
    <row r="35" spans="1:6" ht="18.899999999999999" customHeight="1" x14ac:dyDescent="0.25">
      <c r="A35" s="145" t="s">
        <v>170</v>
      </c>
      <c r="B35" s="145"/>
      <c r="C35" s="145"/>
      <c r="D35" s="145"/>
      <c r="E35" s="54"/>
      <c r="F35" s="34">
        <v>25</v>
      </c>
    </row>
    <row r="36" spans="1:6" s="31" customFormat="1" ht="28.5" customHeight="1" x14ac:dyDescent="0.25">
      <c r="A36" s="55" t="s">
        <v>247</v>
      </c>
      <c r="B36" s="58"/>
      <c r="C36" s="59"/>
      <c r="D36" s="60" t="str">
        <f>IF(B36*C36=0,"",B36*C36)</f>
        <v/>
      </c>
      <c r="E36" s="61"/>
      <c r="F36" s="39"/>
    </row>
    <row r="37" spans="1:6" s="31" customFormat="1" ht="18.899999999999999" customHeight="1" x14ac:dyDescent="0.25">
      <c r="A37" s="62" t="s">
        <v>205</v>
      </c>
      <c r="B37" s="56">
        <v>15</v>
      </c>
      <c r="C37" s="114"/>
      <c r="D37" s="57" t="str">
        <f t="shared" ref="D37:D46" si="5">IF(C37="","",B37*C37)</f>
        <v/>
      </c>
      <c r="E37" s="115"/>
      <c r="F37" s="39"/>
    </row>
    <row r="38" spans="1:6" s="31" customFormat="1" ht="18.899999999999999" customHeight="1" x14ac:dyDescent="0.25">
      <c r="A38" s="46" t="s">
        <v>20</v>
      </c>
      <c r="B38" s="13">
        <v>10</v>
      </c>
      <c r="C38" s="112"/>
      <c r="D38" s="47" t="str">
        <f t="shared" si="5"/>
        <v/>
      </c>
      <c r="E38" s="113"/>
      <c r="F38" s="39"/>
    </row>
    <row r="39" spans="1:6" s="31" customFormat="1" ht="18.899999999999999" customHeight="1" x14ac:dyDescent="0.25">
      <c r="A39" s="63" t="s">
        <v>204</v>
      </c>
      <c r="B39" s="13">
        <v>5</v>
      </c>
      <c r="C39" s="112"/>
      <c r="D39" s="47" t="str">
        <f t="shared" si="5"/>
        <v/>
      </c>
      <c r="E39" s="113"/>
      <c r="F39" s="39"/>
    </row>
    <row r="40" spans="1:6" s="31" customFormat="1" ht="27.6" x14ac:dyDescent="0.25">
      <c r="A40" s="64" t="s">
        <v>248</v>
      </c>
      <c r="B40" s="65"/>
      <c r="C40" s="29"/>
      <c r="D40" s="44"/>
      <c r="E40" s="45"/>
      <c r="F40" s="39"/>
    </row>
    <row r="41" spans="1:6" s="31" customFormat="1" ht="18.899999999999999" customHeight="1" x14ac:dyDescent="0.25">
      <c r="A41" s="63" t="s">
        <v>205</v>
      </c>
      <c r="B41" s="13">
        <v>15</v>
      </c>
      <c r="C41" s="112"/>
      <c r="D41" s="47" t="str">
        <f t="shared" si="5"/>
        <v/>
      </c>
      <c r="E41" s="113"/>
      <c r="F41" s="39"/>
    </row>
    <row r="42" spans="1:6" s="31" customFormat="1" ht="18.899999999999999" customHeight="1" x14ac:dyDescent="0.25">
      <c r="A42" s="63" t="s">
        <v>206</v>
      </c>
      <c r="B42" s="13">
        <v>10</v>
      </c>
      <c r="C42" s="112"/>
      <c r="D42" s="47" t="str">
        <f t="shared" si="5"/>
        <v/>
      </c>
      <c r="E42" s="113"/>
      <c r="F42" s="39"/>
    </row>
    <row r="43" spans="1:6" s="31" customFormat="1" ht="18.899999999999999" customHeight="1" x14ac:dyDescent="0.25">
      <c r="A43" s="63" t="s">
        <v>204</v>
      </c>
      <c r="B43" s="13">
        <v>5</v>
      </c>
      <c r="C43" s="112"/>
      <c r="D43" s="47" t="str">
        <f t="shared" si="5"/>
        <v/>
      </c>
      <c r="E43" s="113"/>
      <c r="F43" s="39"/>
    </row>
    <row r="44" spans="1:6" s="31" customFormat="1" ht="32.1" customHeight="1" x14ac:dyDescent="0.25">
      <c r="A44" s="50" t="s">
        <v>249</v>
      </c>
      <c r="B44" s="13">
        <v>5</v>
      </c>
      <c r="C44" s="112"/>
      <c r="D44" s="47" t="str">
        <f t="shared" si="5"/>
        <v/>
      </c>
      <c r="E44" s="113"/>
      <c r="F44" s="39"/>
    </row>
    <row r="45" spans="1:6" s="31" customFormat="1" ht="18.899999999999999" customHeight="1" x14ac:dyDescent="0.25">
      <c r="A45" s="50" t="s">
        <v>250</v>
      </c>
      <c r="B45" s="13">
        <v>3</v>
      </c>
      <c r="C45" s="112"/>
      <c r="D45" s="47" t="str">
        <f t="shared" si="5"/>
        <v/>
      </c>
      <c r="E45" s="113"/>
      <c r="F45" s="39"/>
    </row>
    <row r="46" spans="1:6" s="31" customFormat="1" ht="18.899999999999999" customHeight="1" x14ac:dyDescent="0.25">
      <c r="A46" s="64" t="s">
        <v>251</v>
      </c>
      <c r="B46" s="66">
        <v>2</v>
      </c>
      <c r="C46" s="112"/>
      <c r="D46" s="47" t="str">
        <f t="shared" si="5"/>
        <v/>
      </c>
      <c r="E46" s="113"/>
      <c r="F46" s="39"/>
    </row>
    <row r="47" spans="1:6" ht="18.899999999999999" customHeight="1" x14ac:dyDescent="0.25">
      <c r="A47" s="142" t="s">
        <v>203</v>
      </c>
      <c r="B47" s="142"/>
      <c r="C47" s="142"/>
      <c r="D47" s="48">
        <f>IF(SUM(D37:D46)&gt;25,25,SUM(D37:D46))</f>
        <v>0</v>
      </c>
      <c r="E47" s="53"/>
    </row>
    <row r="48" spans="1:6" ht="18.899999999999999" customHeight="1" x14ac:dyDescent="0.25">
      <c r="A48" s="140" t="s">
        <v>171</v>
      </c>
      <c r="B48" s="141"/>
      <c r="C48" s="141"/>
      <c r="D48" s="141"/>
      <c r="E48" s="40"/>
      <c r="F48" s="34">
        <v>10</v>
      </c>
    </row>
    <row r="49" spans="1:6" ht="18.600000000000001" customHeight="1" x14ac:dyDescent="0.25">
      <c r="A49" s="42" t="s">
        <v>21</v>
      </c>
      <c r="B49" s="13">
        <v>5</v>
      </c>
      <c r="C49" s="112"/>
      <c r="D49" s="47" t="str">
        <f t="shared" ref="D49:D50" si="6">IF(C49="","",B49*C49)</f>
        <v/>
      </c>
      <c r="E49" s="113"/>
    </row>
    <row r="50" spans="1:6" ht="62.25" customHeight="1" x14ac:dyDescent="0.25">
      <c r="A50" s="43" t="s">
        <v>22</v>
      </c>
      <c r="B50" s="13">
        <v>3</v>
      </c>
      <c r="C50" s="112"/>
      <c r="D50" s="47" t="str">
        <f t="shared" si="6"/>
        <v/>
      </c>
      <c r="E50" s="113"/>
    </row>
    <row r="51" spans="1:6" ht="19.2" customHeight="1" x14ac:dyDescent="0.25">
      <c r="A51" s="143" t="s">
        <v>167</v>
      </c>
      <c r="B51" s="143"/>
      <c r="C51" s="143"/>
      <c r="D51" s="48">
        <f>IF(SUM(D49:D50)&gt;10,10,SUM(D49:D50))</f>
        <v>0</v>
      </c>
      <c r="E51" s="49"/>
    </row>
    <row r="52" spans="1:6" ht="18.899999999999999" customHeight="1" x14ac:dyDescent="0.25">
      <c r="A52" s="140" t="s">
        <v>172</v>
      </c>
      <c r="B52" s="141"/>
      <c r="C52" s="141"/>
      <c r="D52" s="141"/>
      <c r="E52" s="40"/>
      <c r="F52" s="34">
        <v>30</v>
      </c>
    </row>
    <row r="53" spans="1:6" s="31" customFormat="1" ht="18" customHeight="1" x14ac:dyDescent="0.25">
      <c r="A53" s="55" t="s">
        <v>244</v>
      </c>
      <c r="B53" s="66">
        <v>1</v>
      </c>
      <c r="C53" s="112"/>
      <c r="D53" s="47" t="str">
        <f t="shared" ref="D53:D55" si="7">IF(C53="","",B53*C53)</f>
        <v/>
      </c>
      <c r="E53" s="113"/>
      <c r="F53" s="39"/>
    </row>
    <row r="54" spans="1:6" s="31" customFormat="1" ht="18" customHeight="1" x14ac:dyDescent="0.25">
      <c r="A54" s="55" t="s">
        <v>245</v>
      </c>
      <c r="B54" s="66">
        <v>1</v>
      </c>
      <c r="C54" s="112"/>
      <c r="D54" s="47" t="str">
        <f t="shared" si="7"/>
        <v/>
      </c>
      <c r="E54" s="113"/>
      <c r="F54" s="39"/>
    </row>
    <row r="55" spans="1:6" s="31" customFormat="1" ht="18" customHeight="1" x14ac:dyDescent="0.25">
      <c r="A55" s="55" t="s">
        <v>246</v>
      </c>
      <c r="B55" s="66">
        <v>2</v>
      </c>
      <c r="C55" s="112"/>
      <c r="D55" s="47" t="str">
        <f t="shared" si="7"/>
        <v/>
      </c>
      <c r="E55" s="113"/>
      <c r="F55" s="39"/>
    </row>
    <row r="56" spans="1:6" ht="19.2" customHeight="1" x14ac:dyDescent="0.25">
      <c r="A56" s="144" t="s">
        <v>189</v>
      </c>
      <c r="B56" s="144"/>
      <c r="C56" s="144"/>
      <c r="D56" s="48">
        <f>IF(SUM(D53:D55)&gt;30,30,SUM(D53:D55))</f>
        <v>0</v>
      </c>
      <c r="E56" s="67"/>
    </row>
    <row r="57" spans="1:6" ht="18.899999999999999" customHeight="1" x14ac:dyDescent="0.25">
      <c r="A57" s="140" t="s">
        <v>173</v>
      </c>
      <c r="B57" s="141"/>
      <c r="C57" s="141"/>
      <c r="D57" s="141"/>
      <c r="E57" s="40"/>
      <c r="F57" s="34">
        <v>25</v>
      </c>
    </row>
    <row r="58" spans="1:6" ht="18.899999999999999" customHeight="1" x14ac:dyDescent="0.25">
      <c r="A58" s="42" t="s">
        <v>23</v>
      </c>
      <c r="B58" s="13">
        <v>20</v>
      </c>
      <c r="C58" s="112"/>
      <c r="D58" s="47" t="str">
        <f t="shared" ref="D58:D61" si="8">IF(C58="","",B58*C58)</f>
        <v/>
      </c>
      <c r="E58" s="113"/>
    </row>
    <row r="59" spans="1:6" ht="18.899999999999999" customHeight="1" x14ac:dyDescent="0.25">
      <c r="A59" s="42" t="s">
        <v>24</v>
      </c>
      <c r="B59" s="13">
        <v>10</v>
      </c>
      <c r="C59" s="112"/>
      <c r="D59" s="47" t="str">
        <f t="shared" si="8"/>
        <v/>
      </c>
      <c r="E59" s="113"/>
    </row>
    <row r="60" spans="1:6" ht="18.899999999999999" customHeight="1" x14ac:dyDescent="0.25">
      <c r="A60" s="42" t="s">
        <v>25</v>
      </c>
      <c r="B60" s="13">
        <v>5</v>
      </c>
      <c r="C60" s="112"/>
      <c r="D60" s="47" t="str">
        <f t="shared" si="8"/>
        <v/>
      </c>
      <c r="E60" s="113"/>
    </row>
    <row r="61" spans="1:6" ht="18.899999999999999" customHeight="1" x14ac:dyDescent="0.25">
      <c r="A61" s="42" t="s">
        <v>26</v>
      </c>
      <c r="B61" s="13">
        <v>2</v>
      </c>
      <c r="C61" s="112"/>
      <c r="D61" s="47" t="str">
        <f t="shared" si="8"/>
        <v/>
      </c>
      <c r="E61" s="113"/>
    </row>
    <row r="62" spans="1:6" ht="18.600000000000001" customHeight="1" x14ac:dyDescent="0.25">
      <c r="A62" s="144" t="s">
        <v>168</v>
      </c>
      <c r="B62" s="144"/>
      <c r="C62" s="144"/>
      <c r="D62" s="48">
        <f>IF(SUM(D58:D61)&gt;25,25,SUM(D58:D61))</f>
        <v>0</v>
      </c>
      <c r="E62" s="67"/>
    </row>
    <row r="63" spans="1:6" ht="18.899999999999999" customHeight="1" x14ac:dyDescent="0.25">
      <c r="A63" s="140" t="s">
        <v>174</v>
      </c>
      <c r="B63" s="141"/>
      <c r="C63" s="141"/>
      <c r="D63" s="141"/>
      <c r="E63" s="40"/>
      <c r="F63" s="34">
        <v>25</v>
      </c>
    </row>
    <row r="64" spans="1:6" ht="29.25" customHeight="1" x14ac:dyDescent="0.25">
      <c r="A64" s="55" t="s">
        <v>191</v>
      </c>
      <c r="B64" s="13">
        <v>25</v>
      </c>
      <c r="C64" s="112"/>
      <c r="D64" s="47" t="str">
        <f t="shared" ref="D64:D65" si="9">IF(C64="","",B64*C64)</f>
        <v/>
      </c>
      <c r="E64" s="113"/>
    </row>
    <row r="65" spans="1:6" ht="30.75" customHeight="1" x14ac:dyDescent="0.25">
      <c r="A65" s="55" t="s">
        <v>192</v>
      </c>
      <c r="B65" s="13">
        <v>25</v>
      </c>
      <c r="C65" s="112"/>
      <c r="D65" s="47" t="str">
        <f t="shared" si="9"/>
        <v/>
      </c>
      <c r="E65" s="113"/>
    </row>
    <row r="66" spans="1:6" ht="27.75" customHeight="1" x14ac:dyDescent="0.25">
      <c r="A66" s="55" t="s">
        <v>193</v>
      </c>
      <c r="B66" s="13">
        <v>25</v>
      </c>
      <c r="C66" s="112"/>
      <c r="D66" s="47" t="str">
        <f>IF(C66="","",B66*C66)</f>
        <v/>
      </c>
      <c r="E66" s="113"/>
    </row>
    <row r="67" spans="1:6" ht="18.899999999999999" customHeight="1" x14ac:dyDescent="0.25">
      <c r="A67" s="144" t="s">
        <v>27</v>
      </c>
      <c r="B67" s="144"/>
      <c r="C67" s="144"/>
      <c r="D67" s="48">
        <f>IF(SUM(D64:D66)&gt;25,25,SUM(D64:D66))</f>
        <v>0</v>
      </c>
      <c r="E67" s="67"/>
    </row>
    <row r="68" spans="1:6" ht="18.899999999999999" customHeight="1" x14ac:dyDescent="0.25">
      <c r="A68" s="145" t="s">
        <v>202</v>
      </c>
      <c r="B68" s="145"/>
      <c r="C68" s="145"/>
      <c r="D68" s="145"/>
      <c r="E68" s="54"/>
      <c r="F68" s="34">
        <v>5</v>
      </c>
    </row>
    <row r="69" spans="1:6" ht="18.899999999999999" customHeight="1" x14ac:dyDescent="0.25">
      <c r="A69" s="42" t="s">
        <v>28</v>
      </c>
      <c r="B69" s="13">
        <v>5</v>
      </c>
      <c r="C69" s="112"/>
      <c r="D69" s="47" t="str">
        <f>IF(C69="","",B69*C69)</f>
        <v/>
      </c>
      <c r="E69" s="113"/>
    </row>
    <row r="70" spans="1:6" ht="18.899999999999999" customHeight="1" x14ac:dyDescent="0.25">
      <c r="A70" s="42" t="s">
        <v>29</v>
      </c>
      <c r="B70" s="13">
        <v>5</v>
      </c>
      <c r="C70" s="112"/>
      <c r="D70" s="47" t="str">
        <f>IF(C70="","",B70*C70)</f>
        <v/>
      </c>
      <c r="E70" s="113"/>
    </row>
    <row r="71" spans="1:6" ht="18.899999999999999" customHeight="1" x14ac:dyDescent="0.25">
      <c r="A71" s="42" t="s">
        <v>30</v>
      </c>
      <c r="B71" s="13">
        <v>3</v>
      </c>
      <c r="C71" s="112"/>
      <c r="D71" s="47" t="str">
        <f>IF(C71="","",B71*C71)</f>
        <v/>
      </c>
      <c r="E71" s="113"/>
    </row>
    <row r="72" spans="1:6" ht="18" customHeight="1" x14ac:dyDescent="0.25">
      <c r="A72" s="144" t="s">
        <v>239</v>
      </c>
      <c r="B72" s="144"/>
      <c r="C72" s="144"/>
      <c r="D72" s="48">
        <f>IF(SUM(D69:D71)&gt;5,5,SUM(D69:D71))</f>
        <v>0</v>
      </c>
      <c r="E72" s="67"/>
    </row>
    <row r="73" spans="1:6" ht="18.899999999999999" customHeight="1" x14ac:dyDescent="0.25">
      <c r="A73" s="68" t="s">
        <v>176</v>
      </c>
      <c r="B73" s="69"/>
      <c r="C73" s="69"/>
      <c r="D73" s="70"/>
      <c r="E73" s="71"/>
      <c r="F73" s="34">
        <v>15</v>
      </c>
    </row>
    <row r="74" spans="1:6" ht="18.899999999999999" customHeight="1" x14ac:dyDescent="0.25">
      <c r="A74" s="170" t="s">
        <v>92</v>
      </c>
      <c r="B74" s="171"/>
      <c r="C74" s="72"/>
      <c r="D74" s="73"/>
      <c r="E74" s="74"/>
    </row>
    <row r="75" spans="1:6" ht="18.899999999999999" customHeight="1" x14ac:dyDescent="0.25">
      <c r="A75" s="75" t="s">
        <v>93</v>
      </c>
      <c r="B75" s="76">
        <v>15</v>
      </c>
      <c r="C75" s="116"/>
      <c r="D75" s="77" t="str">
        <f>IF(C75="","",B75*C75)</f>
        <v/>
      </c>
      <c r="E75" s="117"/>
    </row>
    <row r="76" spans="1:6" ht="18.899999999999999" customHeight="1" x14ac:dyDescent="0.25">
      <c r="A76" s="75" t="s">
        <v>94</v>
      </c>
      <c r="B76" s="76">
        <v>10</v>
      </c>
      <c r="C76" s="116"/>
      <c r="D76" s="77" t="str">
        <f t="shared" ref="D76:D77" si="10">IF(C76="","",B76*C76)</f>
        <v/>
      </c>
      <c r="E76" s="117"/>
    </row>
    <row r="77" spans="1:6" ht="18.899999999999999" customHeight="1" x14ac:dyDescent="0.25">
      <c r="A77" s="75" t="s">
        <v>95</v>
      </c>
      <c r="B77" s="76">
        <v>5</v>
      </c>
      <c r="C77" s="116"/>
      <c r="D77" s="77" t="str">
        <f t="shared" si="10"/>
        <v/>
      </c>
      <c r="E77" s="117"/>
    </row>
    <row r="78" spans="1:6" ht="20.100000000000001" customHeight="1" x14ac:dyDescent="0.25">
      <c r="A78" s="170" t="s">
        <v>96</v>
      </c>
      <c r="B78" s="171"/>
      <c r="C78" s="72"/>
      <c r="D78" s="73"/>
      <c r="E78" s="74"/>
    </row>
    <row r="79" spans="1:6" ht="18.899999999999999" customHeight="1" x14ac:dyDescent="0.25">
      <c r="A79" s="75" t="s">
        <v>93</v>
      </c>
      <c r="B79" s="76">
        <v>10</v>
      </c>
      <c r="C79" s="116"/>
      <c r="D79" s="77" t="str">
        <f>IF(C79="","",B79*C79)</f>
        <v/>
      </c>
      <c r="E79" s="117"/>
    </row>
    <row r="80" spans="1:6" ht="18.75" customHeight="1" x14ac:dyDescent="0.25">
      <c r="A80" s="75" t="s">
        <v>94</v>
      </c>
      <c r="B80" s="76">
        <v>5</v>
      </c>
      <c r="C80" s="116"/>
      <c r="D80" s="77" t="str">
        <f t="shared" ref="D80:D83" si="11">IF(C80="","",B80*C80)</f>
        <v/>
      </c>
      <c r="E80" s="117"/>
    </row>
    <row r="81" spans="1:5" ht="18.899999999999999" customHeight="1" x14ac:dyDescent="0.25">
      <c r="A81" s="75" t="s">
        <v>95</v>
      </c>
      <c r="B81" s="76">
        <v>3</v>
      </c>
      <c r="C81" s="116"/>
      <c r="D81" s="77" t="str">
        <f t="shared" si="11"/>
        <v/>
      </c>
      <c r="E81" s="117"/>
    </row>
    <row r="82" spans="1:5" ht="20.100000000000001" customHeight="1" x14ac:dyDescent="0.25">
      <c r="A82" s="78" t="s">
        <v>97</v>
      </c>
      <c r="B82" s="76">
        <v>5</v>
      </c>
      <c r="C82" s="116"/>
      <c r="D82" s="77" t="str">
        <f t="shared" si="11"/>
        <v/>
      </c>
      <c r="E82" s="117"/>
    </row>
    <row r="83" spans="1:5" ht="18.899999999999999" customHeight="1" x14ac:dyDescent="0.25">
      <c r="A83" s="78" t="s">
        <v>98</v>
      </c>
      <c r="B83" s="76">
        <v>2</v>
      </c>
      <c r="C83" s="116"/>
      <c r="D83" s="77" t="str">
        <f t="shared" si="11"/>
        <v/>
      </c>
      <c r="E83" s="117"/>
    </row>
    <row r="84" spans="1:5" ht="18.899999999999999" customHeight="1" x14ac:dyDescent="0.25">
      <c r="A84" s="79" t="s">
        <v>211</v>
      </c>
      <c r="B84" s="80"/>
      <c r="C84" s="80"/>
      <c r="D84" s="81">
        <f>IF(SUM(D75:D83)&gt;15,15,SUM(D75:D83))</f>
        <v>0</v>
      </c>
      <c r="E84" s="82"/>
    </row>
    <row r="85" spans="1:5" s="23" customFormat="1" ht="18.899999999999999" customHeight="1" x14ac:dyDescent="0.25">
      <c r="D85" s="83"/>
      <c r="E85" s="84"/>
    </row>
    <row r="86" spans="1:5" ht="18.600000000000001" customHeight="1" x14ac:dyDescent="0.25">
      <c r="A86" s="146" t="s">
        <v>199</v>
      </c>
      <c r="B86" s="146"/>
      <c r="C86" s="146"/>
      <c r="D86" s="85">
        <f>SUM(D13,D18,D24,D30,D34,D47,D51,D56,D62,D67,D72,D84)</f>
        <v>0</v>
      </c>
      <c r="E86" s="86"/>
    </row>
    <row r="87" spans="1:5" ht="18.600000000000001" customHeight="1" x14ac:dyDescent="0.25">
      <c r="A87" s="146" t="s">
        <v>200</v>
      </c>
      <c r="B87" s="146"/>
      <c r="C87" s="146"/>
      <c r="D87" s="85">
        <f>SUM(D5:D12,D15:D17,D20:D23,D26:D29,D32:D33,D37:D39,D41:D46,D49:D50,D53:D55,D58:D61,D64:D66,D69:D71,D75,D83)</f>
        <v>0</v>
      </c>
      <c r="E87" s="86"/>
    </row>
  </sheetData>
  <sheetProtection algorithmName="SHA-512" hashValue="0DD2aynWKOAonxd6Nb2HyX+i2+55hUZsK5/AbiVv0Yb3Me9ViB7rzmYLtZUC+UI4RPhjdfUfLYpyDp8vjUreYw==" saltValue="3L38wjNnsbiDSqqLAOe++g==" spinCount="100000" sheet="1" objects="1" scenarios="1"/>
  <mergeCells count="27">
    <mergeCell ref="A87:C87"/>
    <mergeCell ref="A62:C62"/>
    <mergeCell ref="A63:D63"/>
    <mergeCell ref="A67:C67"/>
    <mergeCell ref="A68:D68"/>
    <mergeCell ref="A72:C72"/>
    <mergeCell ref="A52:D52"/>
    <mergeCell ref="A56:C56"/>
    <mergeCell ref="A57:D57"/>
    <mergeCell ref="A51:C51"/>
    <mergeCell ref="A86:C86"/>
    <mergeCell ref="A1:E1"/>
    <mergeCell ref="A78:B78"/>
    <mergeCell ref="A74:B74"/>
    <mergeCell ref="A3:D3"/>
    <mergeCell ref="A13:C13"/>
    <mergeCell ref="A14:D14"/>
    <mergeCell ref="A18:C18"/>
    <mergeCell ref="A19:D19"/>
    <mergeCell ref="A24:C24"/>
    <mergeCell ref="A25:D25"/>
    <mergeCell ref="A30:C30"/>
    <mergeCell ref="A31:D31"/>
    <mergeCell ref="A34:C34"/>
    <mergeCell ref="A35:D35"/>
    <mergeCell ref="A47:C47"/>
    <mergeCell ref="A48:D48"/>
  </mergeCells>
  <printOptions horizontalCentered="1"/>
  <pageMargins left="0.39370078740157483" right="0.39370078740157483" top="0.39370078740157483" bottom="0.39370078740157483" header="0.31496062992125984" footer="0.31496062992125984"/>
  <pageSetup paperSize="9" scale="49" fitToHeight="100"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M42"/>
  <sheetViews>
    <sheetView showGridLines="0" zoomScale="120" zoomScaleNormal="120" workbookViewId="0">
      <selection activeCell="B24" sqref="B24"/>
    </sheetView>
  </sheetViews>
  <sheetFormatPr defaultColWidth="9.33203125" defaultRowHeight="13.2" x14ac:dyDescent="0.25"/>
  <cols>
    <col min="1" max="1" width="3.109375" style="23" customWidth="1"/>
    <col min="2" max="2" width="58.6640625" style="23" bestFit="1" customWidth="1"/>
    <col min="3" max="3" width="3.109375" style="23" customWidth="1"/>
    <col min="4" max="4" width="13.33203125" style="24" customWidth="1"/>
    <col min="5" max="5" width="3.109375" style="23" customWidth="1"/>
    <col min="6" max="8" width="13.33203125" style="24" customWidth="1"/>
    <col min="9" max="9" width="3.109375" style="23" customWidth="1"/>
    <col min="10" max="13" width="19.77734375" style="24" customWidth="1"/>
    <col min="14" max="16384" width="9.33203125" style="23"/>
  </cols>
  <sheetData>
    <row r="2" spans="2:13" x14ac:dyDescent="0.25">
      <c r="J2" s="172" t="s">
        <v>240</v>
      </c>
      <c r="K2" s="172"/>
      <c r="L2" s="172" t="s">
        <v>241</v>
      </c>
      <c r="M2" s="172"/>
    </row>
    <row r="3" spans="2:13" s="27" customFormat="1" ht="66" x14ac:dyDescent="0.25">
      <c r="B3" s="25" t="s">
        <v>160</v>
      </c>
      <c r="C3" s="23"/>
      <c r="D3" s="26" t="s">
        <v>115</v>
      </c>
      <c r="E3" s="23"/>
      <c r="F3" s="26" t="s">
        <v>118</v>
      </c>
      <c r="G3" s="26" t="s">
        <v>116</v>
      </c>
      <c r="H3" s="26" t="s">
        <v>117</v>
      </c>
      <c r="J3" s="26" t="s">
        <v>199</v>
      </c>
      <c r="K3" s="26" t="s">
        <v>200</v>
      </c>
      <c r="L3" s="26" t="s">
        <v>199</v>
      </c>
      <c r="M3" s="26" t="s">
        <v>200</v>
      </c>
    </row>
    <row r="4" spans="2:13" s="31" customFormat="1" x14ac:dyDescent="0.25">
      <c r="B4" s="122"/>
      <c r="C4" s="23"/>
      <c r="D4" s="29"/>
      <c r="E4" s="23"/>
      <c r="F4" s="29"/>
      <c r="G4" s="29"/>
      <c r="H4" s="30"/>
      <c r="J4" s="32"/>
      <c r="K4" s="32"/>
      <c r="L4" s="32"/>
      <c r="M4" s="32"/>
    </row>
    <row r="5" spans="2:13" s="31" customFormat="1" x14ac:dyDescent="0.25">
      <c r="B5" s="28" t="s">
        <v>99</v>
      </c>
      <c r="C5" s="23"/>
      <c r="D5" s="29">
        <v>325</v>
      </c>
      <c r="E5" s="23"/>
      <c r="F5" s="29">
        <v>325</v>
      </c>
      <c r="G5" s="29">
        <v>45</v>
      </c>
      <c r="H5" s="30">
        <f t="shared" ref="H5:H14" si="0">SUM(F5:G5)</f>
        <v>370</v>
      </c>
      <c r="J5" s="32">
        <f>'Eğitim Bilimleri'!D74</f>
        <v>0</v>
      </c>
      <c r="K5" s="32">
        <f>'Eğitim Bilimleri'!D75</f>
        <v>0</v>
      </c>
      <c r="L5" s="32" t="str">
        <f>IF(B5=Genel!$B$10,J5,"")</f>
        <v/>
      </c>
      <c r="M5" s="32" t="str">
        <f>IF(B5=Genel!$B$10,K5,"")</f>
        <v/>
      </c>
    </row>
    <row r="6" spans="2:13" s="31" customFormat="1" x14ac:dyDescent="0.25">
      <c r="B6" s="28" t="s">
        <v>105</v>
      </c>
      <c r="C6" s="23"/>
      <c r="D6" s="29">
        <v>325</v>
      </c>
      <c r="E6" s="23"/>
      <c r="F6" s="29">
        <v>325</v>
      </c>
      <c r="G6" s="29">
        <v>45</v>
      </c>
      <c r="H6" s="30">
        <f t="shared" si="0"/>
        <v>370</v>
      </c>
      <c r="J6" s="32">
        <f>Mühendislik!D74</f>
        <v>0</v>
      </c>
      <c r="K6" s="32">
        <f>Mühendislik!D75</f>
        <v>0</v>
      </c>
      <c r="L6" s="32" t="str">
        <f>IF(B6=Genel!$B$10,J6,"")</f>
        <v/>
      </c>
      <c r="M6" s="32" t="str">
        <f>IF(B6=Genel!$B$10,K6,"")</f>
        <v/>
      </c>
    </row>
    <row r="7" spans="2:13" s="31" customFormat="1" x14ac:dyDescent="0.25">
      <c r="B7" s="28" t="s">
        <v>100</v>
      </c>
      <c r="C7" s="23"/>
      <c r="D7" s="29">
        <v>325</v>
      </c>
      <c r="E7" s="23"/>
      <c r="F7" s="29">
        <v>325</v>
      </c>
      <c r="G7" s="29">
        <v>45</v>
      </c>
      <c r="H7" s="30">
        <f t="shared" si="0"/>
        <v>370</v>
      </c>
      <c r="J7" s="32">
        <f>'Fen-Matematik'!D74</f>
        <v>0</v>
      </c>
      <c r="K7" s="32">
        <f>'Fen-Matematik'!D75</f>
        <v>0</v>
      </c>
      <c r="L7" s="32" t="str">
        <f>IF(B7=Genel!$B$10,J7,"")</f>
        <v/>
      </c>
      <c r="M7" s="32" t="str">
        <f>IF(B7=Genel!$B$10,K7,"")</f>
        <v/>
      </c>
    </row>
    <row r="8" spans="2:13" s="31" customFormat="1" x14ac:dyDescent="0.25">
      <c r="B8" s="28" t="s">
        <v>101</v>
      </c>
      <c r="C8" s="23"/>
      <c r="D8" s="29">
        <v>325</v>
      </c>
      <c r="E8" s="23"/>
      <c r="F8" s="29">
        <v>325</v>
      </c>
      <c r="G8" s="29">
        <v>45</v>
      </c>
      <c r="H8" s="30">
        <f t="shared" si="0"/>
        <v>370</v>
      </c>
      <c r="J8" s="32">
        <f>'​Filoloji'!D74</f>
        <v>0</v>
      </c>
      <c r="K8" s="32">
        <f>'​Filoloji'!D75</f>
        <v>0</v>
      </c>
      <c r="L8" s="32" t="str">
        <f>IF(B8=Genel!$B$10,J8,"")</f>
        <v/>
      </c>
      <c r="M8" s="32" t="str">
        <f>IF(B8=Genel!$B$10,K8,"")</f>
        <v/>
      </c>
    </row>
    <row r="9" spans="2:13" s="31" customFormat="1" x14ac:dyDescent="0.25">
      <c r="B9" s="28" t="s">
        <v>102</v>
      </c>
      <c r="C9" s="23"/>
      <c r="D9" s="30">
        <v>385</v>
      </c>
      <c r="E9" s="23"/>
      <c r="F9" s="29">
        <v>325</v>
      </c>
      <c r="G9" s="29">
        <v>45</v>
      </c>
      <c r="H9" s="30">
        <f t="shared" si="0"/>
        <v>370</v>
      </c>
      <c r="J9" s="32">
        <f>'Güzel Sanatlar'!D158</f>
        <v>0</v>
      </c>
      <c r="K9" s="32">
        <f>'Güzel Sanatlar'!D159</f>
        <v>0</v>
      </c>
      <c r="L9" s="32" t="str">
        <f>IF(B9=Genel!$B$10,J9,"")</f>
        <v/>
      </c>
      <c r="M9" s="32" t="str">
        <f>IF(B9=Genel!$B$10,K9,"")</f>
        <v/>
      </c>
    </row>
    <row r="10" spans="2:13" s="31" customFormat="1" x14ac:dyDescent="0.25">
      <c r="B10" s="28" t="s">
        <v>103</v>
      </c>
      <c r="C10" s="23"/>
      <c r="D10" s="29">
        <v>325</v>
      </c>
      <c r="E10" s="23"/>
      <c r="F10" s="29">
        <v>325</v>
      </c>
      <c r="G10" s="29">
        <v>45</v>
      </c>
      <c r="H10" s="30">
        <f t="shared" si="0"/>
        <v>370</v>
      </c>
      <c r="J10" s="32">
        <f>Hukuk!D74</f>
        <v>0</v>
      </c>
      <c r="K10" s="32">
        <f>Hukuk!D75</f>
        <v>0</v>
      </c>
      <c r="L10" s="32" t="str">
        <f>IF(B10=Genel!$B$10,J10,"")</f>
        <v/>
      </c>
      <c r="M10" s="32" t="str">
        <f>IF(B10=Genel!$B$10,K10,"")</f>
        <v/>
      </c>
    </row>
    <row r="11" spans="2:13" s="31" customFormat="1" x14ac:dyDescent="0.25">
      <c r="B11" s="28" t="s">
        <v>104</v>
      </c>
      <c r="C11" s="23"/>
      <c r="D11" s="30">
        <v>345</v>
      </c>
      <c r="E11" s="23"/>
      <c r="F11" s="29">
        <v>325</v>
      </c>
      <c r="G11" s="29">
        <v>45</v>
      </c>
      <c r="H11" s="30">
        <f t="shared" si="0"/>
        <v>370</v>
      </c>
      <c r="J11" s="32">
        <f>'Mimarlık-Planlama-Tasarım'!D79</f>
        <v>0</v>
      </c>
      <c r="K11" s="32">
        <f>'Mimarlık-Planlama-Tasarım'!D80</f>
        <v>0</v>
      </c>
      <c r="L11" s="32" t="str">
        <f>IF(B11=Genel!$B$10,J11,"")</f>
        <v/>
      </c>
      <c r="M11" s="32" t="str">
        <f>IF(B11=Genel!$B$10,K11,"")</f>
        <v/>
      </c>
    </row>
    <row r="12" spans="2:13" s="31" customFormat="1" x14ac:dyDescent="0.25">
      <c r="B12" s="28" t="s">
        <v>106</v>
      </c>
      <c r="C12" s="23"/>
      <c r="D12" s="29">
        <v>325</v>
      </c>
      <c r="E12" s="23"/>
      <c r="F12" s="29">
        <v>325</v>
      </c>
      <c r="G12" s="29">
        <v>45</v>
      </c>
      <c r="H12" s="30">
        <f t="shared" si="0"/>
        <v>370</v>
      </c>
      <c r="J12" s="32">
        <f>'Sağlık Bilimleri'!D75</f>
        <v>0</v>
      </c>
      <c r="K12" s="32">
        <f>'Sağlık Bilimleri'!D76</f>
        <v>0</v>
      </c>
      <c r="L12" s="32" t="str">
        <f>IF(B12=Genel!$B$10,J12,"")</f>
        <v/>
      </c>
      <c r="M12" s="32" t="str">
        <f>IF(B12=Genel!$B$10,K12,"")</f>
        <v/>
      </c>
    </row>
    <row r="13" spans="2:13" s="31" customFormat="1" x14ac:dyDescent="0.25">
      <c r="B13" s="28" t="s">
        <v>107</v>
      </c>
      <c r="C13" s="23"/>
      <c r="D13" s="29">
        <v>325</v>
      </c>
      <c r="E13" s="23"/>
      <c r="F13" s="29">
        <v>325</v>
      </c>
      <c r="G13" s="29">
        <v>45</v>
      </c>
      <c r="H13" s="30">
        <f t="shared" si="0"/>
        <v>370</v>
      </c>
      <c r="J13" s="32">
        <f>'Sosyal-Beşeri-İdari Bilimler'!D74</f>
        <v>0</v>
      </c>
      <c r="K13" s="32">
        <f>'Sosyal-Beşeri-İdari Bilimler'!D75</f>
        <v>0</v>
      </c>
      <c r="L13" s="32" t="str">
        <f>IF(B13=Genel!$B$10,J13,"")</f>
        <v/>
      </c>
      <c r="M13" s="32" t="str">
        <f>IF(B13=Genel!$B$10,K13,"")</f>
        <v/>
      </c>
    </row>
    <row r="14" spans="2:13" s="31" customFormat="1" x14ac:dyDescent="0.25">
      <c r="B14" s="28" t="s">
        <v>108</v>
      </c>
      <c r="C14" s="23"/>
      <c r="D14" s="30">
        <v>340</v>
      </c>
      <c r="E14" s="23"/>
      <c r="F14" s="29">
        <v>325</v>
      </c>
      <c r="G14" s="29">
        <v>45</v>
      </c>
      <c r="H14" s="30">
        <f t="shared" si="0"/>
        <v>370</v>
      </c>
      <c r="J14" s="32">
        <f>'Spor Bilimleri'!D86</f>
        <v>0</v>
      </c>
      <c r="K14" s="32">
        <f>'Spor Bilimleri'!D87</f>
        <v>0</v>
      </c>
      <c r="L14" s="32" t="str">
        <f>IF(B14=Genel!$B$10,J14,"")</f>
        <v/>
      </c>
      <c r="M14" s="32" t="str">
        <f>IF(B14=Genel!$B$10,K14,"")</f>
        <v/>
      </c>
    </row>
    <row r="15" spans="2:13" x14ac:dyDescent="0.25">
      <c r="J15" s="33">
        <f>SUM(J5:J14)</f>
        <v>0</v>
      </c>
      <c r="K15" s="33">
        <f>SUM(K5:K14)</f>
        <v>0</v>
      </c>
      <c r="L15" s="33">
        <f>SUM(L5:L14)</f>
        <v>0</v>
      </c>
      <c r="M15" s="33">
        <f>SUM(M5:M14)</f>
        <v>0</v>
      </c>
    </row>
    <row r="16" spans="2:13" s="27" customFormat="1" x14ac:dyDescent="0.25">
      <c r="B16" s="25" t="s">
        <v>136</v>
      </c>
      <c r="C16" s="23"/>
      <c r="D16" s="23"/>
      <c r="E16" s="23"/>
      <c r="F16" s="23"/>
      <c r="G16" s="23"/>
      <c r="H16" s="23"/>
    </row>
    <row r="17" spans="2:13" s="31" customFormat="1" x14ac:dyDescent="0.25">
      <c r="B17" s="122"/>
      <c r="C17" s="23"/>
      <c r="D17" s="23"/>
      <c r="E17" s="23"/>
      <c r="F17" s="23"/>
      <c r="G17" s="23"/>
      <c r="H17" s="23"/>
      <c r="J17" s="23"/>
      <c r="K17" s="23"/>
      <c r="L17" s="23"/>
      <c r="M17" s="23"/>
    </row>
    <row r="18" spans="2:13" s="31" customFormat="1" x14ac:dyDescent="0.25">
      <c r="B18" s="28" t="s">
        <v>137</v>
      </c>
      <c r="C18" s="23"/>
      <c r="D18" s="23"/>
      <c r="E18" s="23"/>
      <c r="F18" s="23"/>
      <c r="G18" s="23"/>
      <c r="H18" s="23"/>
      <c r="J18" s="23"/>
      <c r="K18" s="23"/>
      <c r="L18" s="23"/>
      <c r="M18" s="23"/>
    </row>
    <row r="19" spans="2:13" s="31" customFormat="1" x14ac:dyDescent="0.25">
      <c r="B19" s="28" t="s">
        <v>138</v>
      </c>
      <c r="C19" s="23"/>
      <c r="D19" s="23"/>
      <c r="E19" s="23"/>
      <c r="F19" s="23"/>
      <c r="G19" s="23"/>
      <c r="H19" s="23"/>
      <c r="J19" s="23"/>
      <c r="K19" s="23"/>
      <c r="L19" s="23"/>
      <c r="M19" s="23"/>
    </row>
    <row r="20" spans="2:13" s="31" customFormat="1" x14ac:dyDescent="0.25">
      <c r="B20" s="28" t="s">
        <v>140</v>
      </c>
      <c r="C20" s="23"/>
      <c r="D20" s="23"/>
      <c r="E20" s="23"/>
      <c r="F20" s="23"/>
      <c r="G20" s="23"/>
      <c r="H20" s="23"/>
      <c r="K20" s="23"/>
      <c r="L20" s="23"/>
      <c r="M20" s="23"/>
    </row>
    <row r="21" spans="2:13" s="31" customFormat="1" x14ac:dyDescent="0.25">
      <c r="B21" s="28" t="s">
        <v>139</v>
      </c>
      <c r="C21" s="23"/>
      <c r="D21" s="23"/>
      <c r="E21" s="23"/>
      <c r="F21" s="23"/>
      <c r="G21" s="23"/>
      <c r="H21" s="23"/>
      <c r="K21" s="23"/>
      <c r="L21" s="23"/>
      <c r="M21" s="23"/>
    </row>
    <row r="22" spans="2:13" x14ac:dyDescent="0.25">
      <c r="K22" s="23"/>
      <c r="L22" s="23"/>
      <c r="M22" s="23"/>
    </row>
    <row r="23" spans="2:13" x14ac:dyDescent="0.25">
      <c r="B23" s="25" t="s">
        <v>159</v>
      </c>
    </row>
    <row r="24" spans="2:13" x14ac:dyDescent="0.25">
      <c r="B24" s="122"/>
    </row>
    <row r="25" spans="2:13" x14ac:dyDescent="0.25">
      <c r="B25" s="28" t="s">
        <v>141</v>
      </c>
    </row>
    <row r="26" spans="2:13" x14ac:dyDescent="0.25">
      <c r="B26" s="28" t="s">
        <v>142</v>
      </c>
    </row>
    <row r="27" spans="2:13" x14ac:dyDescent="0.25">
      <c r="B27" s="28" t="s">
        <v>143</v>
      </c>
    </row>
    <row r="28" spans="2:13" x14ac:dyDescent="0.25">
      <c r="B28" s="28" t="s">
        <v>144</v>
      </c>
    </row>
    <row r="29" spans="2:13" x14ac:dyDescent="0.25">
      <c r="B29" s="28" t="s">
        <v>145</v>
      </c>
    </row>
    <row r="30" spans="2:13" x14ac:dyDescent="0.25">
      <c r="B30" s="28" t="s">
        <v>146</v>
      </c>
    </row>
    <row r="31" spans="2:13" x14ac:dyDescent="0.25">
      <c r="B31" s="28" t="s">
        <v>147</v>
      </c>
    </row>
    <row r="32" spans="2:13" x14ac:dyDescent="0.25">
      <c r="B32" s="28" t="s">
        <v>148</v>
      </c>
    </row>
    <row r="33" spans="2:2" x14ac:dyDescent="0.25">
      <c r="B33" s="28" t="s">
        <v>149</v>
      </c>
    </row>
    <row r="34" spans="2:2" x14ac:dyDescent="0.25">
      <c r="B34" s="28" t="s">
        <v>150</v>
      </c>
    </row>
    <row r="35" spans="2:2" x14ac:dyDescent="0.25">
      <c r="B35" s="28" t="s">
        <v>151</v>
      </c>
    </row>
    <row r="36" spans="2:2" x14ac:dyDescent="0.25">
      <c r="B36" s="28" t="s">
        <v>152</v>
      </c>
    </row>
    <row r="37" spans="2:2" x14ac:dyDescent="0.25">
      <c r="B37" s="28" t="s">
        <v>153</v>
      </c>
    </row>
    <row r="38" spans="2:2" x14ac:dyDescent="0.25">
      <c r="B38" s="28" t="s">
        <v>154</v>
      </c>
    </row>
    <row r="39" spans="2:2" x14ac:dyDescent="0.25">
      <c r="B39" s="28" t="s">
        <v>155</v>
      </c>
    </row>
    <row r="40" spans="2:2" x14ac:dyDescent="0.25">
      <c r="B40" s="28" t="s">
        <v>156</v>
      </c>
    </row>
    <row r="41" spans="2:2" x14ac:dyDescent="0.25">
      <c r="B41" s="28" t="s">
        <v>157</v>
      </c>
    </row>
    <row r="42" spans="2:2" x14ac:dyDescent="0.25">
      <c r="B42" s="28" t="s">
        <v>158</v>
      </c>
    </row>
  </sheetData>
  <sheetProtection algorithmName="SHA-512" hashValue="wWRQFLmZmrMVsuWDf26J5w319ysY+Pb1xSYupmub6RLAJ9CXptzzQsu7veeIbES1TTFc7u24LnmjBuHBVMSQWg==" saltValue="XFRlJ3J41/k3Uoo7ePjC8A==" spinCount="100000" sheet="1" objects="1" scenarios="1"/>
  <mergeCells count="2">
    <mergeCell ref="J2:K2"/>
    <mergeCell ref="L2:M2"/>
  </mergeCells>
  <pageMargins left="0.7" right="0.7" top="0.75" bottom="0.75" header="0.3" footer="0.3"/>
  <pageSetup paperSize="9" orientation="portrait" r:id="rId1"/>
  <ignoredErrors>
    <ignoredError sqref="H8:H14" formulaRange="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pageSetUpPr fitToPage="1"/>
  </sheetPr>
  <dimension ref="A1:C39"/>
  <sheetViews>
    <sheetView showGridLines="0" zoomScaleNormal="100" workbookViewId="0">
      <selection sqref="A1:B1"/>
    </sheetView>
  </sheetViews>
  <sheetFormatPr defaultColWidth="9.33203125" defaultRowHeight="13.2" x14ac:dyDescent="0.25"/>
  <cols>
    <col min="1" max="2" width="76.109375" style="22" customWidth="1"/>
    <col min="3" max="3" width="9.33203125" style="21"/>
    <col min="4" max="16384" width="9.33203125" style="22"/>
  </cols>
  <sheetData>
    <row r="1" spans="1:2" s="21" customFormat="1" x14ac:dyDescent="0.25">
      <c r="A1" s="173" t="s">
        <v>99</v>
      </c>
      <c r="B1" s="173"/>
    </row>
    <row r="2" spans="1:2" ht="206.4" customHeight="1" x14ac:dyDescent="0.25">
      <c r="A2" s="182" t="s">
        <v>177</v>
      </c>
      <c r="B2" s="179"/>
    </row>
    <row r="3" spans="1:2" ht="206.4" customHeight="1" x14ac:dyDescent="0.25">
      <c r="A3" s="180"/>
      <c r="B3" s="181"/>
    </row>
    <row r="5" spans="1:2" x14ac:dyDescent="0.25">
      <c r="A5" s="173" t="s">
        <v>105</v>
      </c>
      <c r="B5" s="173"/>
    </row>
    <row r="6" spans="1:2" ht="206.4" customHeight="1" x14ac:dyDescent="0.25">
      <c r="A6" s="178" t="s">
        <v>178</v>
      </c>
      <c r="B6" s="179"/>
    </row>
    <row r="7" spans="1:2" ht="206.4" customHeight="1" x14ac:dyDescent="0.25">
      <c r="A7" s="180"/>
      <c r="B7" s="181"/>
    </row>
    <row r="9" spans="1:2" x14ac:dyDescent="0.25">
      <c r="A9" s="173" t="s">
        <v>100</v>
      </c>
      <c r="B9" s="173"/>
    </row>
    <row r="10" spans="1:2" ht="206.4" customHeight="1" x14ac:dyDescent="0.25">
      <c r="A10" s="182" t="s">
        <v>178</v>
      </c>
      <c r="B10" s="179"/>
    </row>
    <row r="11" spans="1:2" ht="206.4" customHeight="1" x14ac:dyDescent="0.25">
      <c r="A11" s="180"/>
      <c r="B11" s="181"/>
    </row>
    <row r="13" spans="1:2" x14ac:dyDescent="0.25">
      <c r="A13" s="173" t="s">
        <v>101</v>
      </c>
      <c r="B13" s="173"/>
    </row>
    <row r="14" spans="1:2" ht="206.4" customHeight="1" x14ac:dyDescent="0.25">
      <c r="A14" s="174" t="s">
        <v>177</v>
      </c>
      <c r="B14" s="175"/>
    </row>
    <row r="15" spans="1:2" ht="206.4" customHeight="1" x14ac:dyDescent="0.25">
      <c r="A15" s="176"/>
      <c r="B15" s="177"/>
    </row>
    <row r="17" spans="1:2" x14ac:dyDescent="0.25">
      <c r="A17" s="173" t="s">
        <v>102</v>
      </c>
      <c r="B17" s="173"/>
    </row>
    <row r="18" spans="1:2" ht="206.4" customHeight="1" x14ac:dyDescent="0.25">
      <c r="A18" s="178" t="s">
        <v>177</v>
      </c>
      <c r="B18" s="179"/>
    </row>
    <row r="19" spans="1:2" ht="206.4" customHeight="1" x14ac:dyDescent="0.25">
      <c r="A19" s="180"/>
      <c r="B19" s="181"/>
    </row>
    <row r="21" spans="1:2" x14ac:dyDescent="0.25">
      <c r="A21" s="173" t="s">
        <v>103</v>
      </c>
      <c r="B21" s="173"/>
    </row>
    <row r="22" spans="1:2" ht="206.4" customHeight="1" x14ac:dyDescent="0.25">
      <c r="A22" s="178" t="s">
        <v>179</v>
      </c>
      <c r="B22" s="179"/>
    </row>
    <row r="23" spans="1:2" ht="206.4" customHeight="1" x14ac:dyDescent="0.25">
      <c r="A23" s="180"/>
      <c r="B23" s="181"/>
    </row>
    <row r="25" spans="1:2" x14ac:dyDescent="0.25">
      <c r="A25" s="183" t="s">
        <v>104</v>
      </c>
      <c r="B25" s="184"/>
    </row>
    <row r="26" spans="1:2" ht="206.4" customHeight="1" x14ac:dyDescent="0.25">
      <c r="A26" s="178" t="s">
        <v>180</v>
      </c>
      <c r="B26" s="179"/>
    </row>
    <row r="27" spans="1:2" ht="206.4" customHeight="1" x14ac:dyDescent="0.25">
      <c r="A27" s="180"/>
      <c r="B27" s="181"/>
    </row>
    <row r="29" spans="1:2" x14ac:dyDescent="0.25">
      <c r="A29" s="173" t="s">
        <v>106</v>
      </c>
      <c r="B29" s="173"/>
    </row>
    <row r="30" spans="1:2" ht="206.4" customHeight="1" x14ac:dyDescent="0.25">
      <c r="A30" s="174" t="s">
        <v>181</v>
      </c>
      <c r="B30" s="175"/>
    </row>
    <row r="31" spans="1:2" ht="206.4" customHeight="1" x14ac:dyDescent="0.25">
      <c r="A31" s="176"/>
      <c r="B31" s="177"/>
    </row>
    <row r="33" spans="1:2" x14ac:dyDescent="0.25">
      <c r="A33" s="173" t="s">
        <v>107</v>
      </c>
      <c r="B33" s="173"/>
    </row>
    <row r="34" spans="1:2" ht="206.4" customHeight="1" x14ac:dyDescent="0.25">
      <c r="A34" s="178" t="s">
        <v>177</v>
      </c>
      <c r="B34" s="179"/>
    </row>
    <row r="35" spans="1:2" ht="206.4" customHeight="1" x14ac:dyDescent="0.25">
      <c r="A35" s="180"/>
      <c r="B35" s="181"/>
    </row>
    <row r="37" spans="1:2" x14ac:dyDescent="0.25">
      <c r="A37" s="173" t="s">
        <v>108</v>
      </c>
      <c r="B37" s="173"/>
    </row>
    <row r="38" spans="1:2" ht="206.4" customHeight="1" x14ac:dyDescent="0.25">
      <c r="A38" s="178" t="s">
        <v>180</v>
      </c>
      <c r="B38" s="179"/>
    </row>
    <row r="39" spans="1:2" ht="206.4" customHeight="1" x14ac:dyDescent="0.25">
      <c r="A39" s="180"/>
      <c r="B39" s="181"/>
    </row>
  </sheetData>
  <sheetProtection algorithmName="SHA-512" hashValue="qCGJZZZBWlt1HU01uobIH+bj0qUX3oRsodq0L2t4YroKwW7b/JrTjNIKcwdaTCxmMCa3iIY3IFDxVVMuo4B8nQ==" saltValue="yooY04a2Vwgz0nGZpNSgQw==" spinCount="100000" sheet="1" objects="1" scenarios="1"/>
  <mergeCells count="20">
    <mergeCell ref="A34:B35"/>
    <mergeCell ref="A37:B37"/>
    <mergeCell ref="A38:B39"/>
    <mergeCell ref="A13:B13"/>
    <mergeCell ref="A17:B17"/>
    <mergeCell ref="A21:B21"/>
    <mergeCell ref="A22:B23"/>
    <mergeCell ref="A25:B25"/>
    <mergeCell ref="A26:B27"/>
    <mergeCell ref="A29:B29"/>
    <mergeCell ref="A30:B31"/>
    <mergeCell ref="A33:B33"/>
    <mergeCell ref="A1:B1"/>
    <mergeCell ref="A14:B15"/>
    <mergeCell ref="A18:B19"/>
    <mergeCell ref="A2:B3"/>
    <mergeCell ref="A6:B7"/>
    <mergeCell ref="A10:B11"/>
    <mergeCell ref="A5:B5"/>
    <mergeCell ref="A9:B9"/>
  </mergeCells>
  <printOptions horizontalCentered="1"/>
  <pageMargins left="0.39370078740157483" right="0.39370078740157483" top="0.39370078740157483" bottom="0.39370078740157483" header="0.31496062992125984" footer="0.31496062992125984"/>
  <pageSetup paperSize="9" scale="69" fitToHeight="1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13</vt:i4>
      </vt:variant>
    </vt:vector>
  </HeadingPairs>
  <TitlesOfParts>
    <vt:vector size="13" baseType="lpstr">
      <vt:lpstr>Genel</vt:lpstr>
      <vt:lpstr>Eğitim Bilimleri</vt:lpstr>
      <vt:lpstr>Mühendislik</vt:lpstr>
      <vt:lpstr>Fen-Matematik</vt:lpstr>
      <vt:lpstr>​Filoloji</vt:lpstr>
      <vt:lpstr>Güzel Sanatlar</vt:lpstr>
      <vt:lpstr>Hukuk</vt:lpstr>
      <vt:lpstr>Mimarlık-Planlama-Tasarım</vt:lpstr>
      <vt:lpstr>Sağlık Bilimleri</vt:lpstr>
      <vt:lpstr>Sosyal-Beşeri-İdari Bilimler</vt:lpstr>
      <vt:lpstr>Spor Bilimleri</vt:lpstr>
      <vt:lpstr>Hesaplama</vt:lpstr>
      <vt:lpstr>Açıklamaları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Deniz KOÇAK</dc:creator>
  <cp:lastModifiedBy>Banu Açıkgöz</cp:lastModifiedBy>
  <cp:lastPrinted>2025-03-14T07:33:41Z</cp:lastPrinted>
  <dcterms:created xsi:type="dcterms:W3CDTF">2025-02-24T10:58:26Z</dcterms:created>
  <dcterms:modified xsi:type="dcterms:W3CDTF">2025-03-18T07:41:21Z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2024-02-26T00:00:00Z</vt:filetime>
  </property>
  <property fmtid="{D5CDD505-2E9C-101B-9397-08002B2CF9AE}" pid="3" name="Creator">
    <vt:lpwstr>Microsoft® Word 2016</vt:lpwstr>
  </property>
  <property fmtid="{D5CDD505-2E9C-101B-9397-08002B2CF9AE}" pid="4" name="LastSaved">
    <vt:filetime>2025-02-24T00:00:00Z</vt:filetime>
  </property>
  <property fmtid="{D5CDD505-2E9C-101B-9397-08002B2CF9AE}" pid="5" name="Producer">
    <vt:lpwstr>Microsoft® Word 2016</vt:lpwstr>
  </property>
</Properties>
</file>