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nfilesrv\kullanici\eylem.bozok\Desktop\"/>
    </mc:Choice>
  </mc:AlternateContent>
  <bookViews>
    <workbookView xWindow="0" yWindow="0" windowWidth="20490" windowHeight="7635"/>
  </bookViews>
  <sheets>
    <sheet name="HESAPLAMA" sheetId="11" r:id="rId1"/>
    <sheet name="%100" sheetId="12" r:id="rId2"/>
    <sheet name="150 altı" sheetId="13" r:id="rId3"/>
  </sheets>
  <externalReferences>
    <externalReference r:id="rId4"/>
  </externalReferences>
  <definedNames>
    <definedName name="_xlnm._FilterDatabase" localSheetId="0" hidden="1">HESAPLAMA!$A$2:$J$2</definedName>
    <definedName name="ADI">#REF!</definedName>
    <definedName name="CİNS">#REF!</definedName>
    <definedName name="E1000M">#REF!</definedName>
    <definedName name="E40M">#REF!</definedName>
    <definedName name="EDUA">#REF!</definedName>
    <definedName name="ETOP">#REF!</definedName>
    <definedName name="K40M">#REF!</definedName>
    <definedName name="K800M">#REF!</definedName>
    <definedName name="KDUA">#REF!</definedName>
    <definedName name="KTOP">#REF!</definedName>
    <definedName name="LİSTE">#REF!</definedName>
    <definedName name="NO">#REF!</definedName>
    <definedName name="ŞEHİR">#REF!</definedName>
    <definedName name="TARİH">#REF!</definedName>
    <definedName name="TEST">#REF!</definedName>
    <definedName name="YGS">#REF!</definedName>
  </definedNames>
  <calcPr calcId="162913"/>
</workbook>
</file>

<file path=xl/calcChain.xml><?xml version="1.0" encoding="utf-8"?>
<calcChain xmlns="http://schemas.openxmlformats.org/spreadsheetml/2006/main">
  <c r="H3" i="11" l="1"/>
  <c r="I3" i="11" s="1"/>
  <c r="J3" i="11" s="1"/>
  <c r="H4" i="11"/>
  <c r="I4" i="11" s="1"/>
  <c r="H5" i="11"/>
  <c r="I5" i="11" s="1"/>
  <c r="J5" i="11" s="1"/>
  <c r="H6" i="11"/>
  <c r="I6" i="11" s="1"/>
  <c r="H7" i="11"/>
  <c r="I7" i="11" s="1"/>
  <c r="H8" i="11"/>
  <c r="I8" i="11" s="1"/>
  <c r="H9" i="11"/>
  <c r="I9" i="11" s="1"/>
  <c r="J9" i="11" s="1"/>
  <c r="H10" i="11"/>
  <c r="I10" i="11" s="1"/>
  <c r="H11" i="11"/>
  <c r="I11" i="11" s="1"/>
  <c r="J11" i="11" s="1"/>
  <c r="H12" i="11"/>
  <c r="I12" i="11" s="1"/>
  <c r="H13" i="11"/>
  <c r="I13" i="11" s="1"/>
  <c r="J13" i="11" s="1"/>
  <c r="H14" i="11"/>
  <c r="I14" i="11" s="1"/>
  <c r="H15" i="11"/>
  <c r="I15" i="11" s="1"/>
  <c r="J15" i="11" s="1"/>
  <c r="H16" i="11"/>
  <c r="I16" i="11" s="1"/>
  <c r="H17" i="11"/>
  <c r="I17" i="11" s="1"/>
  <c r="J17" i="11" s="1"/>
  <c r="L3" i="11"/>
  <c r="M3" i="11"/>
  <c r="J4" i="11" l="1"/>
  <c r="J14" i="11"/>
  <c r="J10" i="11"/>
  <c r="J6" i="11"/>
  <c r="J7" i="11"/>
  <c r="J16" i="11"/>
  <c r="J12" i="11"/>
  <c r="J8" i="11"/>
  <c r="M2" i="13"/>
  <c r="K2" i="13"/>
  <c r="L2" i="13" s="1"/>
  <c r="M1" i="13"/>
  <c r="K1" i="13"/>
  <c r="L1" i="13" s="1"/>
  <c r="H1" i="12"/>
  <c r="I1" i="12" l="1"/>
  <c r="J1" i="12" s="1"/>
</calcChain>
</file>

<file path=xl/sharedStrings.xml><?xml version="1.0" encoding="utf-8"?>
<sst xmlns="http://schemas.openxmlformats.org/spreadsheetml/2006/main" count="79" uniqueCount="33">
  <si>
    <t>ADINIZ SOYADINIZ</t>
  </si>
  <si>
    <t>YERLEŞME</t>
  </si>
  <si>
    <t>TYT</t>
  </si>
  <si>
    <t>OBP</t>
  </si>
  <si>
    <t>HAYIR</t>
  </si>
  <si>
    <t>YP</t>
  </si>
  <si>
    <t>ÖYSP</t>
  </si>
  <si>
    <t>ÖYSP_SP</t>
  </si>
  <si>
    <t>ort</t>
  </si>
  <si>
    <t>sd</t>
  </si>
  <si>
    <t>SPOR LİSESİ</t>
  </si>
  <si>
    <t>SÖP</t>
  </si>
  <si>
    <t>CAN HAZNECİ</t>
  </si>
  <si>
    <t>MEHMET CAN ÇAPAK</t>
  </si>
  <si>
    <t>HÜSEYİN BERK DOĞRUER</t>
  </si>
  <si>
    <t>MELİH GÜNALP</t>
  </si>
  <si>
    <t>OĞUZHAN ŞAKALAK</t>
  </si>
  <si>
    <t>CAN SERT</t>
  </si>
  <si>
    <t>ENES EREN YÜKSEL</t>
  </si>
  <si>
    <t>HASAN AKTAR</t>
  </si>
  <si>
    <t>BUĞRA AKÇAY</t>
  </si>
  <si>
    <t>BARKIN CÖNKEROĞLU</t>
  </si>
  <si>
    <t>MUSTAFA ÇOLAK</t>
  </si>
  <si>
    <t>SIRA NO</t>
  </si>
  <si>
    <t>EMRE CERRAHOĞLU</t>
  </si>
  <si>
    <t>İBRAHİM TAŞUT</t>
  </si>
  <si>
    <t>FATİH BESLENEN</t>
  </si>
  <si>
    <t>%50 + %10 burs</t>
  </si>
  <si>
    <t>BURS ORANI</t>
  </si>
  <si>
    <t>%100 burs milli; olimpik dalda    Avrupa şampiyonası katılım</t>
  </si>
  <si>
    <t>HÜSEYİN ÜNAL</t>
  </si>
  <si>
    <t>CAN YÜZBAŞ</t>
  </si>
  <si>
    <t>ATALAY MERT KOCA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</si>
</sst>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>
    <font>
      <sz val="10"/>
      <color rgb="FF000000"/>
      <name val="Arial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000000"/>
      <name val="Inconsolata"/>
    </font>
    <font>
      <b/>
      <sz val="11"/>
      <name val="Arial"/>
      <family val="2"/>
      <charset val="162"/>
    </font>
    <font>
      <sz val="11"/>
      <color theme="1"/>
      <name val="Inconsolata"/>
      <charset val="16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FF0000"/>
      </font>
      <fill>
        <patternFill patternType="solid">
          <fgColor rgb="FFF9CB9C"/>
          <bgColor rgb="FFF9CB9C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FF0000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FF0000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FF0000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FF0000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yfur\Downloads\2021-2022%20Okan%20de&#287;erlendi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SAPLAMA"/>
    </sheetNames>
    <sheetDataSet>
      <sheetData sheetId="0">
        <row r="3">
          <cell r="N3">
            <v>14.885090999585259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80" zoomScaleNormal="80" workbookViewId="0">
      <selection activeCell="O10" sqref="O10"/>
    </sheetView>
  </sheetViews>
  <sheetFormatPr defaultRowHeight="12.75"/>
  <cols>
    <col min="2" max="2" width="30" customWidth="1"/>
    <col min="3" max="3" width="11" style="5" hidden="1" customWidth="1"/>
    <col min="4" max="4" width="9.140625" style="5" hidden="1" customWidth="1"/>
    <col min="5" max="5" width="10.7109375" style="4" hidden="1" customWidth="1"/>
    <col min="6" max="6" width="10.140625" style="4" hidden="1" customWidth="1"/>
    <col min="7" max="7" width="9.140625" style="4" hidden="1" customWidth="1"/>
    <col min="8" max="8" width="11.42578125" style="5" hidden="1" customWidth="1"/>
    <col min="9" max="9" width="10.140625" style="5" hidden="1" customWidth="1"/>
    <col min="10" max="10" width="11.140625" style="5" customWidth="1"/>
    <col min="11" max="11" width="32.28515625" customWidth="1"/>
    <col min="12" max="12" width="12.42578125" style="5" bestFit="1" customWidth="1"/>
    <col min="13" max="13" width="7.140625" style="5" bestFit="1" customWidth="1"/>
    <col min="15" max="15" width="29.5703125" customWidth="1"/>
  </cols>
  <sheetData>
    <row r="1" spans="1:13" s="3" customFormat="1">
      <c r="C1" s="5"/>
      <c r="D1" s="5"/>
      <c r="E1" s="4"/>
      <c r="F1" s="4"/>
      <c r="G1" s="4"/>
      <c r="H1" s="5"/>
      <c r="I1" s="5"/>
      <c r="J1" s="22"/>
      <c r="L1" s="34" t="s">
        <v>6</v>
      </c>
      <c r="M1" s="35"/>
    </row>
    <row r="2" spans="1:13" s="12" customFormat="1" ht="25.5">
      <c r="A2" s="13" t="s">
        <v>23</v>
      </c>
      <c r="B2" s="14" t="s">
        <v>0</v>
      </c>
      <c r="C2" s="7" t="s">
        <v>1</v>
      </c>
      <c r="D2" s="7" t="s">
        <v>10</v>
      </c>
      <c r="E2" s="8" t="s">
        <v>2</v>
      </c>
      <c r="F2" s="9" t="s">
        <v>3</v>
      </c>
      <c r="G2" s="19" t="s">
        <v>11</v>
      </c>
      <c r="H2" s="7" t="s">
        <v>6</v>
      </c>
      <c r="I2" s="33" t="s">
        <v>7</v>
      </c>
      <c r="J2" s="7" t="s">
        <v>5</v>
      </c>
      <c r="K2" s="7" t="s">
        <v>28</v>
      </c>
      <c r="L2" s="29" t="s">
        <v>8</v>
      </c>
      <c r="M2" s="10" t="s">
        <v>9</v>
      </c>
    </row>
    <row r="3" spans="1:13" ht="27" customHeight="1">
      <c r="A3" s="21">
        <v>1</v>
      </c>
      <c r="B3" s="20" t="s">
        <v>22</v>
      </c>
      <c r="C3" s="11" t="s">
        <v>4</v>
      </c>
      <c r="D3" s="11" t="s">
        <v>4</v>
      </c>
      <c r="E3" s="17">
        <v>160.98952</v>
      </c>
      <c r="F3" s="17">
        <v>292.47050000000002</v>
      </c>
      <c r="G3" s="23">
        <v>100</v>
      </c>
      <c r="H3" s="15">
        <f t="shared" ref="H3:H16" si="0">G3*0.5</f>
        <v>50</v>
      </c>
      <c r="I3" s="6">
        <f>10*(H3-HESAPLAMA!$L$3)/(HESAPLAMA!$M$3)+50</f>
        <v>68.469027380338431</v>
      </c>
      <c r="J3" s="16">
        <f>IF(AND(C3="HAYIR",D3="HAYIR"),1.17*I3+0.11*F3+0.22*E3,IF(AND(C3="EVET",D3="EVET"),1.17*I3+0.07*F3+0.22*E3,IF(AND(C3="EVET",D3="HAYIR"),1.17*I3+0.055*F3+0.22*E3,IF(AND(C3="HAYIR",D3="EVET"),1.17*I3+0.14*F3+0.22*E3))))</f>
        <v>147.69821143499598</v>
      </c>
      <c r="K3" s="31" t="s">
        <v>29</v>
      </c>
      <c r="L3" s="30">
        <f>AVERAGE(H:H)</f>
        <v>29</v>
      </c>
      <c r="M3" s="6">
        <f>STDEV(H:H)</f>
        <v>11.370387604902231</v>
      </c>
    </row>
    <row r="4" spans="1:13" ht="27" customHeight="1">
      <c r="A4" s="21">
        <v>2</v>
      </c>
      <c r="B4" s="26" t="s">
        <v>16</v>
      </c>
      <c r="C4" s="11" t="s">
        <v>4</v>
      </c>
      <c r="D4" s="11" t="s">
        <v>4</v>
      </c>
      <c r="E4" s="17">
        <v>175.19161</v>
      </c>
      <c r="F4" s="17">
        <v>436.4495</v>
      </c>
      <c r="G4" s="18">
        <v>70</v>
      </c>
      <c r="H4" s="15">
        <f t="shared" si="0"/>
        <v>35</v>
      </c>
      <c r="I4" s="6">
        <f t="shared" ref="I4:I16" si="1">10*(H4-$L$3)/($M$3)+50</f>
        <v>55.276864965810979</v>
      </c>
      <c r="J4" s="16">
        <f>IF(AND(C4="HAYIR",D4="HAYIR"),1.17*I4+0.11*F4+0.22*E4,IF(AND(C4="EVET",D4="EVET"),1.17*I4+0.07*F4+0.22*E4,IF(AND(C4="EVET",D4="HAYIR"),1.17*I4+0.055*F4+0.22*E4,IF(AND(C4="HAYIR",D4="EVET"),1.17*I4+0.14*F4+0.22*E4))))</f>
        <v>151.22553120999885</v>
      </c>
      <c r="K4" s="32" t="s">
        <v>27</v>
      </c>
    </row>
    <row r="5" spans="1:13" ht="27" customHeight="1">
      <c r="A5" s="21">
        <v>3</v>
      </c>
      <c r="B5" s="26" t="s">
        <v>15</v>
      </c>
      <c r="C5" s="11" t="s">
        <v>4</v>
      </c>
      <c r="D5" s="11" t="s">
        <v>4</v>
      </c>
      <c r="E5" s="17">
        <v>189.85419999999999</v>
      </c>
      <c r="F5" s="17">
        <v>389.45850000000002</v>
      </c>
      <c r="G5" s="23">
        <v>70</v>
      </c>
      <c r="H5" s="15">
        <f t="shared" si="0"/>
        <v>35</v>
      </c>
      <c r="I5" s="6">
        <f t="shared" si="1"/>
        <v>55.276864965810979</v>
      </c>
      <c r="J5" s="16">
        <f>IF(AND(C5="HAYIR",D5="HAYIR"),1.17*I5+0.11*F5+0.22*E5,IF(AND(C5="EVET",D5="EVET"),1.17*I5+0.07*F5+0.22*E5,IF(AND(C5="EVET",D5="HAYIR"),1.17*I5+0.055*F5+0.22*E5,IF(AND(C5="HAYIR",D5="EVET"),1.17*I5+0.14*F5+0.22*E5))))</f>
        <v>149.28229100999883</v>
      </c>
      <c r="K5" s="32" t="s">
        <v>27</v>
      </c>
    </row>
    <row r="6" spans="1:13" ht="27" customHeight="1">
      <c r="A6" s="21">
        <v>4</v>
      </c>
      <c r="B6" s="26" t="s">
        <v>18</v>
      </c>
      <c r="C6" s="11" t="s">
        <v>4</v>
      </c>
      <c r="D6" s="11" t="s">
        <v>4</v>
      </c>
      <c r="E6" s="17">
        <v>194.64260999999999</v>
      </c>
      <c r="F6" s="17">
        <v>348.20499999999998</v>
      </c>
      <c r="G6" s="18">
        <v>70</v>
      </c>
      <c r="H6" s="15">
        <f t="shared" si="0"/>
        <v>35</v>
      </c>
      <c r="I6" s="6">
        <f t="shared" si="1"/>
        <v>55.276864965810979</v>
      </c>
      <c r="J6" s="16">
        <f>IF(AND(C6="HAYIR",D6="HAYIR"),1.17*I6+0.11*F6+0.22*E6,IF(AND(C6="EVET",D6="EVET"),1.17*I6+0.07*F6+0.22*E6,IF(AND(C6="EVET",D6="HAYIR"),1.17*I6+0.055*F6+0.22*E6,IF(AND(C6="HAYIR",D6="EVET"),1.17*I6+0.14*F6+0.22*E6))))</f>
        <v>145.79785620999883</v>
      </c>
      <c r="K6" s="32" t="s">
        <v>27</v>
      </c>
    </row>
    <row r="7" spans="1:13" ht="27" customHeight="1">
      <c r="A7" s="21">
        <v>5</v>
      </c>
      <c r="B7" s="26" t="s">
        <v>21</v>
      </c>
      <c r="C7" s="11" t="s">
        <v>4</v>
      </c>
      <c r="D7" s="11" t="s">
        <v>4</v>
      </c>
      <c r="E7" s="17">
        <v>185.98564999999999</v>
      </c>
      <c r="F7" s="17">
        <v>364.86399999999998</v>
      </c>
      <c r="G7" s="18">
        <v>70</v>
      </c>
      <c r="H7" s="15">
        <f t="shared" si="0"/>
        <v>35</v>
      </c>
      <c r="I7" s="6">
        <f t="shared" si="1"/>
        <v>55.276864965810979</v>
      </c>
      <c r="J7" s="16">
        <f>IF(AND(C7="HAYIR",D7="HAYIR"),1.17*I7+0.11*F7+0.22*E7,IF(AND(C7="EVET",D7="EVET"),1.17*I7+0.07*F7+0.22*E7,IF(AND(C7="EVET",D7="HAYIR"),1.17*I7+0.055*F7+0.22*E7,IF(AND(C7="HAYIR",D7="EVET"),1.17*I7+0.14*F7+0.22*E7))))</f>
        <v>145.72581500999883</v>
      </c>
      <c r="K7" s="32" t="s">
        <v>27</v>
      </c>
    </row>
    <row r="8" spans="1:13" ht="27" customHeight="1">
      <c r="A8" s="21">
        <v>6</v>
      </c>
      <c r="B8" s="26" t="s">
        <v>13</v>
      </c>
      <c r="C8" s="11" t="s">
        <v>4</v>
      </c>
      <c r="D8" s="11" t="s">
        <v>4</v>
      </c>
      <c r="E8" s="17">
        <v>171.24204</v>
      </c>
      <c r="F8" s="17">
        <v>327.5</v>
      </c>
      <c r="G8" s="23">
        <v>80</v>
      </c>
      <c r="H8" s="15">
        <f t="shared" si="0"/>
        <v>40</v>
      </c>
      <c r="I8" s="6">
        <f t="shared" si="1"/>
        <v>59.674252437320128</v>
      </c>
      <c r="J8" s="16">
        <f>IF(AND(C8="HAYIR",D8="HAYIR"),1.17*I8+0.11*F8+0.22*E8,IF(AND(C8="EVET",D8="EVET"),1.17*I8+0.07*F8+0.22*E8,IF(AND(C8="EVET",D8="HAYIR"),1.17*I8+0.055*F8+0.22*E8,IF(AND(C8="HAYIR",D8="EVET"),1.17*I8+0.14*F8+0.22*E8))))</f>
        <v>143.51712415166455</v>
      </c>
      <c r="K8" s="32" t="s">
        <v>27</v>
      </c>
    </row>
    <row r="9" spans="1:13" ht="27" customHeight="1">
      <c r="A9" s="21">
        <v>7</v>
      </c>
      <c r="B9" s="26" t="s">
        <v>19</v>
      </c>
      <c r="C9" s="11" t="s">
        <v>4</v>
      </c>
      <c r="D9" s="11" t="s">
        <v>4</v>
      </c>
      <c r="E9" s="17">
        <v>152.01624000000001</v>
      </c>
      <c r="F9" s="17">
        <v>405.24950000000001</v>
      </c>
      <c r="G9" s="24">
        <v>70</v>
      </c>
      <c r="H9" s="15">
        <f t="shared" si="0"/>
        <v>35</v>
      </c>
      <c r="I9" s="6">
        <f t="shared" si="1"/>
        <v>55.276864965810979</v>
      </c>
      <c r="J9" s="16">
        <f>IF(AND(C9="HAYIR",D9="HAYIR"),1.17*I9+0.11*F9+0.22*E9,IF(AND(C9="EVET",D9="EVET"),1.17*I9+0.07*F9+0.22*E9,IF(AND(C9="EVET",D9="HAYIR"),1.17*I9+0.055*F9+0.22*E9,IF(AND(C9="HAYIR",D9="EVET"),1.17*I9+0.14*F9+0.22*E9))))</f>
        <v>142.69494980999883</v>
      </c>
      <c r="K9" s="32" t="s">
        <v>27</v>
      </c>
    </row>
    <row r="10" spans="1:13" ht="27" customHeight="1">
      <c r="A10" s="21">
        <v>8</v>
      </c>
      <c r="B10" s="26" t="s">
        <v>12</v>
      </c>
      <c r="C10" s="11" t="s">
        <v>4</v>
      </c>
      <c r="D10" s="11" t="s">
        <v>4</v>
      </c>
      <c r="E10" s="17">
        <v>189.21154999999999</v>
      </c>
      <c r="F10" s="17">
        <v>368.04300000000001</v>
      </c>
      <c r="G10" s="18">
        <v>50</v>
      </c>
      <c r="H10" s="15">
        <f t="shared" si="0"/>
        <v>25</v>
      </c>
      <c r="I10" s="6">
        <f t="shared" si="1"/>
        <v>46.482090022792683</v>
      </c>
      <c r="J10" s="16">
        <f>IF(AND(C10="HAYIR",D10="HAYIR"),1.17*I10+0.11*F10+0.22*E10,IF(AND(C10="EVET",D10="EVET"),1.17*I10+0.07*F10+0.22*E10,IF(AND(C10="EVET",D10="HAYIR"),1.17*I10+0.055*F10+0.22*E10,IF(AND(C10="HAYIR",D10="EVET"),1.17*I10+0.14*F10+0.22*E10))))</f>
        <v>136.49531632666742</v>
      </c>
      <c r="K10" s="32" t="s">
        <v>27</v>
      </c>
    </row>
    <row r="11" spans="1:13" s="3" customFormat="1" ht="27" customHeight="1">
      <c r="A11" s="21">
        <v>9</v>
      </c>
      <c r="B11" s="26" t="s">
        <v>14</v>
      </c>
      <c r="C11" s="11" t="s">
        <v>4</v>
      </c>
      <c r="D11" s="11" t="s">
        <v>4</v>
      </c>
      <c r="E11" s="17">
        <v>166.99680000000001</v>
      </c>
      <c r="F11" s="17">
        <v>406.19799999999998</v>
      </c>
      <c r="G11" s="18">
        <v>50</v>
      </c>
      <c r="H11" s="15">
        <f t="shared" si="0"/>
        <v>25</v>
      </c>
      <c r="I11" s="6">
        <f t="shared" si="1"/>
        <v>46.482090022792683</v>
      </c>
      <c r="J11" s="16">
        <f>IF(AND(C11="HAYIR",D11="HAYIR"),1.17*I11+0.11*F11+0.22*E11,IF(AND(C11="EVET",D11="EVET"),1.17*I11+0.07*F11+0.22*E11,IF(AND(C11="EVET",D11="HAYIR"),1.17*I11+0.055*F11+0.22*E11,IF(AND(C11="HAYIR",D11="EVET"),1.17*I11+0.14*F11+0.22*E11))))</f>
        <v>135.80512132666743</v>
      </c>
      <c r="K11" s="32" t="s">
        <v>27</v>
      </c>
      <c r="L11" s="5"/>
      <c r="M11" s="5"/>
    </row>
    <row r="12" spans="1:13" s="3" customFormat="1" ht="27" customHeight="1">
      <c r="A12" s="21">
        <v>11</v>
      </c>
      <c r="B12" s="26" t="s">
        <v>17</v>
      </c>
      <c r="C12" s="11" t="s">
        <v>4</v>
      </c>
      <c r="D12" s="11" t="s">
        <v>4</v>
      </c>
      <c r="E12" s="17">
        <v>175.49037999999999</v>
      </c>
      <c r="F12" s="17">
        <v>417.89100000000002</v>
      </c>
      <c r="G12" s="18">
        <v>40</v>
      </c>
      <c r="H12" s="15">
        <f>G12*0.5</f>
        <v>20</v>
      </c>
      <c r="I12" s="6">
        <f>10*(H12-$L$3)/($M$3)+50</f>
        <v>42.084702551283527</v>
      </c>
      <c r="J12" s="16">
        <f>IF(AND(C12="HAYIR",D12="HAYIR"),1.17*I12+0.11*F12+0.22*E12,IF(AND(C12="EVET",D12="EVET"),1.17*I12+0.07*F12+0.22*E12,IF(AND(C12="EVET",D12="HAYIR"),1.17*I12+0.055*F12+0.22*E12,IF(AND(C12="HAYIR",D12="EVET"),1.17*I12+0.14*F12+0.22*E12))))</f>
        <v>133.81499558500172</v>
      </c>
      <c r="K12" s="32" t="s">
        <v>27</v>
      </c>
      <c r="L12" s="5"/>
      <c r="M12" s="5"/>
    </row>
    <row r="13" spans="1:13" s="3" customFormat="1" ht="27" customHeight="1">
      <c r="A13" s="21">
        <v>12</v>
      </c>
      <c r="B13" s="26" t="s">
        <v>30</v>
      </c>
      <c r="C13" s="11" t="s">
        <v>4</v>
      </c>
      <c r="D13" s="11" t="s">
        <v>4</v>
      </c>
      <c r="E13" s="17">
        <v>167.75814</v>
      </c>
      <c r="F13" s="17">
        <v>338.85899999999998</v>
      </c>
      <c r="G13" s="18">
        <v>60</v>
      </c>
      <c r="H13" s="15">
        <f t="shared" si="0"/>
        <v>30</v>
      </c>
      <c r="I13" s="6">
        <f t="shared" si="1"/>
        <v>50.879477494301831</v>
      </c>
      <c r="J13" s="16">
        <f>IF(AND(C13="HAYIR",D13="HAYIR"),1.17*I13+0.11*F13+0.22*E13,IF(AND(C13="EVET",D13="EVET"),1.17*I13+0.07*F13+0.22*E13,IF(AND(C13="EVET",D13="HAYIR"),1.17*I13+0.055*F13+0.22*E13,IF(AND(C13="HAYIR",D13="EVET"),1.17*I13+0.14*F13+0.22*E13))))</f>
        <v>133.71026946833314</v>
      </c>
      <c r="K13" s="32" t="s">
        <v>27</v>
      </c>
      <c r="L13" s="5"/>
      <c r="M13" s="5"/>
    </row>
    <row r="14" spans="1:13" s="3" customFormat="1" ht="27" customHeight="1">
      <c r="A14" s="21">
        <v>10</v>
      </c>
      <c r="B14" s="26" t="s">
        <v>24</v>
      </c>
      <c r="C14" s="11" t="s">
        <v>4</v>
      </c>
      <c r="D14" s="11" t="s">
        <v>4</v>
      </c>
      <c r="E14" s="17">
        <v>227.048</v>
      </c>
      <c r="F14" s="17">
        <v>406.95</v>
      </c>
      <c r="G14" s="18">
        <v>20</v>
      </c>
      <c r="H14" s="15">
        <f t="shared" si="0"/>
        <v>10</v>
      </c>
      <c r="I14" s="6">
        <f t="shared" si="1"/>
        <v>33.289927608265231</v>
      </c>
      <c r="J14" s="16">
        <f>IF(AND(C14="HAYIR",D14="HAYIR"),1.17*I14+0.11*F14+0.22*E14,IF(AND(C14="EVET",D14="EVET"),1.17*I14+0.07*F14+0.22*E14,IF(AND(C14="EVET",D14="HAYIR"),1.17*I14+0.055*F14+0.22*E14,IF(AND(C14="HAYIR",D14="EVET"),1.17*I14+0.14*F14+0.22*E14))))</f>
        <v>133.6642753016703</v>
      </c>
      <c r="K14" s="32" t="s">
        <v>27</v>
      </c>
      <c r="L14" s="5"/>
      <c r="M14" s="5"/>
    </row>
    <row r="15" spans="1:13" s="3" customFormat="1" ht="27" customHeight="1">
      <c r="A15" s="21">
        <v>13</v>
      </c>
      <c r="B15" s="26" t="s">
        <v>31</v>
      </c>
      <c r="C15" s="11" t="s">
        <v>4</v>
      </c>
      <c r="D15" s="11" t="s">
        <v>4</v>
      </c>
      <c r="E15" s="17">
        <v>191.61582999999999</v>
      </c>
      <c r="F15" s="17">
        <v>332.58800000000002</v>
      </c>
      <c r="G15" s="18">
        <v>50</v>
      </c>
      <c r="H15" s="15">
        <f t="shared" si="0"/>
        <v>25</v>
      </c>
      <c r="I15" s="6">
        <f t="shared" si="1"/>
        <v>46.482090022792683</v>
      </c>
      <c r="J15" s="16">
        <f>IF(AND(C15="HAYIR",D15="HAYIR"),1.17*I15+0.11*F15+0.22*E15,IF(AND(C15="EVET",D15="EVET"),1.17*I15+0.07*F15+0.22*E15,IF(AND(C15="EVET",D15="HAYIR"),1.17*I15+0.055*F15+0.22*E15,IF(AND(C15="HAYIR",D15="EVET"),1.17*I15+0.14*F15+0.22*E15))))</f>
        <v>133.12420792666745</v>
      </c>
      <c r="K15" s="32" t="s">
        <v>27</v>
      </c>
      <c r="L15" s="5"/>
      <c r="M15" s="5"/>
    </row>
    <row r="16" spans="1:13" s="3" customFormat="1" ht="27" customHeight="1">
      <c r="A16" s="21">
        <v>14</v>
      </c>
      <c r="B16" s="26" t="s">
        <v>20</v>
      </c>
      <c r="C16" s="11" t="s">
        <v>4</v>
      </c>
      <c r="D16" s="11" t="s">
        <v>4</v>
      </c>
      <c r="E16" s="17">
        <v>155.86588</v>
      </c>
      <c r="F16" s="17">
        <v>345.99700000000001</v>
      </c>
      <c r="G16" s="18">
        <v>60</v>
      </c>
      <c r="H16" s="15">
        <f t="shared" si="0"/>
        <v>30</v>
      </c>
      <c r="I16" s="6">
        <f t="shared" si="1"/>
        <v>50.879477494301831</v>
      </c>
      <c r="J16" s="16">
        <f>IF(AND(C16="HAYIR",D16="HAYIR"),1.17*I16+0.11*F16+0.22*E16,IF(AND(C16="EVET",D16="EVET"),1.17*I16+0.07*F16+0.22*E16,IF(AND(C16="EVET",D16="HAYIR"),1.17*I16+0.055*F16+0.22*E16,IF(AND(C16="HAYIR",D16="EVET"),1.17*I16+0.14*F16+0.22*E16))))</f>
        <v>131.87915226833314</v>
      </c>
      <c r="K16" s="32" t="s">
        <v>27</v>
      </c>
      <c r="L16" s="5"/>
      <c r="M16" s="5"/>
    </row>
    <row r="17" spans="1:13" s="3" customFormat="1" ht="27" customHeight="1">
      <c r="A17" s="21">
        <v>15</v>
      </c>
      <c r="B17" s="26" t="s">
        <v>32</v>
      </c>
      <c r="C17" s="11" t="s">
        <v>4</v>
      </c>
      <c r="D17" s="11" t="s">
        <v>4</v>
      </c>
      <c r="E17" s="17">
        <v>155.97019</v>
      </c>
      <c r="F17" s="17">
        <v>407.38650000000001</v>
      </c>
      <c r="G17" s="18">
        <v>10</v>
      </c>
      <c r="H17" s="15">
        <f>G17*0.5</f>
        <v>5</v>
      </c>
      <c r="I17" s="6">
        <f>10*(H17-$L$3)/($M$3)+50</f>
        <v>28.892540136756079</v>
      </c>
      <c r="J17" s="16">
        <f>IF(AND(C17="HAYIR",D17="HAYIR"),1.17*I17+0.11*F17+0.22*E17,IF(AND(C17="EVET",D17="EVET"),1.17*I17+0.07*F17+0.22*E17,IF(AND(C17="EVET",D17="HAYIR"),1.17*I17+0.055*F17+0.22*E17,IF(AND(C17="HAYIR",D17="EVET"),1.17*I17+0.14*F17+0.22*E17))))</f>
        <v>112.93022876000461</v>
      </c>
      <c r="K17" s="32" t="s">
        <v>27</v>
      </c>
      <c r="L17" s="5"/>
      <c r="M17" s="5"/>
    </row>
  </sheetData>
  <autoFilter ref="A2:J2">
    <sortState ref="A3:K27">
      <sortCondition descending="1" ref="J2"/>
    </sortState>
  </autoFilter>
  <mergeCells count="1">
    <mergeCell ref="L1:M1"/>
  </mergeCells>
  <conditionalFormatting sqref="D2:D12 D14:D17">
    <cfRule type="containsText" dxfId="14" priority="27" operator="containsText" text="EVET">
      <formula>NOT(ISERROR(SEARCH(("EVET"),(D2))))</formula>
    </cfRule>
  </conditionalFormatting>
  <conditionalFormatting sqref="C2:C12 C14:C17">
    <cfRule type="containsText" dxfId="13" priority="29" operator="containsText" text="EVET">
      <formula>NOT(ISERROR(SEARCH(("EVET"),(C2))))</formula>
    </cfRule>
  </conditionalFormatting>
  <conditionalFormatting sqref="D2:D12 D14:D17">
    <cfRule type="containsText" dxfId="12" priority="30" operator="containsText" text="2446">
      <formula>NOT(ISERROR(SEARCH(("2446"),(D2))))</formula>
    </cfRule>
  </conditionalFormatting>
  <conditionalFormatting sqref="D13">
    <cfRule type="containsText" dxfId="11" priority="1" operator="containsText" text="EVET">
      <formula>NOT(ISERROR(SEARCH(("EVET"),(D13))))</formula>
    </cfRule>
  </conditionalFormatting>
  <conditionalFormatting sqref="C13">
    <cfRule type="containsText" dxfId="10" priority="2" operator="containsText" text="EVET">
      <formula>NOT(ISERROR(SEARCH(("EVET"),(C13))))</formula>
    </cfRule>
  </conditionalFormatting>
  <conditionalFormatting sqref="D13">
    <cfRule type="containsText" dxfId="9" priority="3" operator="containsText" text="2446">
      <formula>NOT(ISERROR(SEARCH(("2446"),(D13))))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>
      <selection activeCell="M9" sqref="M9"/>
    </sheetView>
  </sheetViews>
  <sheetFormatPr defaultRowHeight="12.75"/>
  <cols>
    <col min="1" max="1" width="4.42578125" customWidth="1"/>
    <col min="2" max="2" width="18.85546875" customWidth="1"/>
    <col min="3" max="10" width="0" hidden="1" customWidth="1"/>
  </cols>
  <sheetData>
    <row r="1" spans="1:13" ht="27" customHeight="1">
      <c r="A1" s="21">
        <v>1</v>
      </c>
      <c r="B1" s="20" t="s">
        <v>22</v>
      </c>
      <c r="C1" s="11" t="s">
        <v>4</v>
      </c>
      <c r="D1" s="11" t="s">
        <v>4</v>
      </c>
      <c r="E1" s="17">
        <v>160.98952</v>
      </c>
      <c r="F1" s="17">
        <v>292.47050000000002</v>
      </c>
      <c r="G1" s="25">
        <v>100</v>
      </c>
      <c r="H1" s="15">
        <f>G1*0.5</f>
        <v>50</v>
      </c>
      <c r="I1" s="6">
        <f>10*(H1-HESAPLAMA!$L$3)/(HESAPLAMA!$M$3)+50</f>
        <v>68.469027380338431</v>
      </c>
      <c r="J1" s="16">
        <f>IF(AND(C1="HAYIR",D1="HAYIR"),1.17*I1+0.11*F1+0.22*E1,IF(AND(C1="EVET",D1="EVET"),1.17*I1+0.07*F1+0.22*E1,IF(AND(C1="EVET",D1="HAYIR"),1.17*I1+0.055*F1+0.22*E1,IF(AND(C1="HAYIR",D1="EVET"),1.17*I1+0.14*F1+0.22*E1))))</f>
        <v>147.69821143499598</v>
      </c>
      <c r="K1" s="1"/>
      <c r="L1" s="5"/>
      <c r="M1" s="5"/>
    </row>
  </sheetData>
  <conditionalFormatting sqref="D1">
    <cfRule type="containsText" dxfId="8" priority="3" operator="containsText" text="EVET">
      <formula>NOT(ISERROR(SEARCH(("EVET"),(D1))))</formula>
    </cfRule>
  </conditionalFormatting>
  <conditionalFormatting sqref="C1">
    <cfRule type="containsText" dxfId="7" priority="2" operator="containsText" text="EVET">
      <formula>NOT(ISERROR(SEARCH(("EVET"),(C1))))</formula>
    </cfRule>
  </conditionalFormatting>
  <conditionalFormatting sqref="D1">
    <cfRule type="containsText" dxfId="6" priority="1" operator="containsText" text="2446">
      <formula>NOT(ISERROR(SEARCH(("2446"),(D1))))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"/>
  <sheetViews>
    <sheetView workbookViewId="0">
      <selection activeCell="G15" sqref="G15"/>
    </sheetView>
  </sheetViews>
  <sheetFormatPr defaultRowHeight="12.75"/>
  <cols>
    <col min="9" max="11" width="0" hidden="1" customWidth="1"/>
    <col min="12" max="12" width="14.7109375" hidden="1" customWidth="1"/>
    <col min="13" max="13" width="13" hidden="1" customWidth="1"/>
  </cols>
  <sheetData>
    <row r="1" spans="2:13" s="28" customFormat="1" ht="14.25">
      <c r="B1" s="3">
        <v>6</v>
      </c>
      <c r="C1" s="21">
        <v>1</v>
      </c>
      <c r="D1" s="2"/>
      <c r="E1" s="20" t="s">
        <v>26</v>
      </c>
      <c r="F1" s="11"/>
      <c r="G1" s="11"/>
      <c r="H1" s="27">
        <v>149.76835</v>
      </c>
      <c r="I1" s="17">
        <v>418.85750000000002</v>
      </c>
      <c r="J1" s="18">
        <v>0</v>
      </c>
      <c r="K1" s="15">
        <f>J1*0.5</f>
        <v>0</v>
      </c>
      <c r="L1" s="6" t="e">
        <f>10*(K1-[1]HESAPLAMA!$N$3)/([1]HESAPLAMA!$O$3)+50</f>
        <v>#DIV/0!</v>
      </c>
      <c r="M1" s="16" t="b">
        <f>IF(AND(F1="HAYIR",G1="HAYIR"),1.17*L1+0.11*I1+0.22*H1,IF(AND(F1="EVET",G1="EVET"),1.17*L1+0.07*I1+0.22*H1,IF(AND(F1="EVET",G1="HAYIR"),1.17*L1+0.055*I1+0.22*H1,IF(AND(F1="HAYIR",G1="EVET"),1.17*L1+0.14*I1+0.22*H1))))</f>
        <v>0</v>
      </c>
    </row>
    <row r="2" spans="2:13" s="28" customFormat="1" ht="14.25">
      <c r="B2" s="3">
        <v>9</v>
      </c>
      <c r="C2" s="21">
        <v>5</v>
      </c>
      <c r="D2" s="2"/>
      <c r="E2" s="20" t="s">
        <v>25</v>
      </c>
      <c r="F2" s="11"/>
      <c r="G2" s="11"/>
      <c r="H2" s="27">
        <v>149.29325</v>
      </c>
      <c r="I2" s="17">
        <v>375.63749999999999</v>
      </c>
      <c r="J2" s="18">
        <v>0</v>
      </c>
      <c r="K2" s="15">
        <f>J2*0.5</f>
        <v>0</v>
      </c>
      <c r="L2" s="6" t="e">
        <f>10*(K2-[1]HESAPLAMA!$N$3)/([1]HESAPLAMA!$O$3)+50</f>
        <v>#DIV/0!</v>
      </c>
      <c r="M2" s="16" t="b">
        <f>IF(AND(F2="HAYIR",G2="HAYIR"),1.17*L2+0.11*I2+0.22*H2,IF(AND(F2="EVET",G2="EVET"),1.17*L2+0.07*I2+0.22*H2,IF(AND(F2="EVET",G2="HAYIR"),1.17*L2+0.055*I2+0.22*H2,IF(AND(F2="HAYIR",G2="EVET"),1.17*L2+0.14*I2+0.22*H2))))</f>
        <v>0</v>
      </c>
    </row>
  </sheetData>
  <conditionalFormatting sqref="G2">
    <cfRule type="containsText" dxfId="5" priority="6" operator="containsText" text="EVET">
      <formula>NOT(ISERROR(SEARCH(("EVET"),(G2))))</formula>
    </cfRule>
  </conditionalFormatting>
  <conditionalFormatting sqref="G1">
    <cfRule type="containsText" dxfId="4" priority="5" operator="containsText" text="EVET">
      <formula>NOT(ISERROR(SEARCH(("EVET"),(G1))))</formula>
    </cfRule>
  </conditionalFormatting>
  <conditionalFormatting sqref="F1">
    <cfRule type="containsText" dxfId="3" priority="4" operator="containsText" text="EVET">
      <formula>NOT(ISERROR(SEARCH(("EVET"),(F1))))</formula>
    </cfRule>
  </conditionalFormatting>
  <conditionalFormatting sqref="G1">
    <cfRule type="containsText" dxfId="2" priority="3" operator="containsText" text="2446">
      <formula>NOT(ISERROR(SEARCH(("2446"),(G1))))</formula>
    </cfRule>
  </conditionalFormatting>
  <conditionalFormatting sqref="F2">
    <cfRule type="containsText" dxfId="1" priority="2" operator="containsText" text="EVET">
      <formula>NOT(ISERROR(SEARCH(("EVET"),(F2))))</formula>
    </cfRule>
  </conditionalFormatting>
  <conditionalFormatting sqref="G2">
    <cfRule type="containsText" dxfId="0" priority="1" operator="containsText" text="2446">
      <formula>NOT(ISERROR(SEARCH(("2446"),(G2))))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HESAPLAMA</vt:lpstr>
      <vt:lpstr>%100</vt:lpstr>
      <vt:lpstr>150 altı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Metecan Kızılçam</dc:creator>
  <cp:lastModifiedBy>Eylem Bozok</cp:lastModifiedBy>
  <cp:lastPrinted>2018-08-14T05:41:17Z</cp:lastPrinted>
  <dcterms:created xsi:type="dcterms:W3CDTF">2018-08-09T10:46:40Z</dcterms:created>
  <dcterms:modified xsi:type="dcterms:W3CDTF">2021-09-02T08:21:13Z</dcterms:modified>
</cp:coreProperties>
</file>