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1970"/>
  </bookViews>
  <sheets>
    <sheet name="MART LİSANS" sheetId="1" r:id="rId1"/>
    <sheet name="MART MYO" sheetId="2" r:id="rId2"/>
    <sheet name="MART SHMYO" sheetId="4" r:id="rId3"/>
    <sheet name="MART YURT" sheetId="5" r:id="rId4"/>
  </sheets>
  <definedNames>
    <definedName name="_xlnm.Print_Area" localSheetId="0">'MART LİSANS'!$A$1:$K$104</definedName>
    <definedName name="_xlnm.Print_Area" localSheetId="1">'MART MYO'!$A$1:$N$38</definedName>
    <definedName name="_xlnm.Print_Area" localSheetId="2">'MART SHMYO'!$A$3:$N$20</definedName>
    <definedName name="_xlnm.Print_Area" localSheetId="3">'MART YURT'!$A$2:$K$80</definedName>
  </definedNames>
  <calcPr calcId="144525"/>
</workbook>
</file>

<file path=xl/calcChain.xml><?xml version="1.0" encoding="utf-8"?>
<calcChain xmlns="http://schemas.openxmlformats.org/spreadsheetml/2006/main">
  <c r="M16" i="5" l="1"/>
  <c r="L16" i="5"/>
  <c r="B16" i="5"/>
  <c r="M15" i="5"/>
  <c r="L15" i="5"/>
  <c r="B15" i="5"/>
  <c r="M14" i="5"/>
  <c r="L14" i="5"/>
  <c r="B14" i="5"/>
  <c r="K14" i="5" s="1"/>
  <c r="M21" i="5"/>
  <c r="B21" i="5" s="1"/>
  <c r="K21" i="5" s="1"/>
  <c r="N15" i="5" l="1"/>
  <c r="C15" i="5" s="1"/>
  <c r="D15" i="5" s="1"/>
  <c r="E15" i="5" s="1"/>
  <c r="F15" i="5" s="1"/>
  <c r="K15" i="5"/>
  <c r="N16" i="5"/>
  <c r="C16" i="5" s="1"/>
  <c r="D16" i="5" s="1"/>
  <c r="E16" i="5" s="1"/>
  <c r="F16" i="5" s="1"/>
  <c r="G16" i="5" s="1"/>
  <c r="H16" i="5" s="1"/>
  <c r="I16" i="5" s="1"/>
  <c r="J16" i="5" s="1"/>
  <c r="L21" i="5"/>
  <c r="K16" i="5" l="1"/>
  <c r="M72" i="5" l="1"/>
  <c r="B72" i="5"/>
  <c r="M71" i="5"/>
  <c r="L71" i="5" s="1"/>
  <c r="B71" i="5"/>
  <c r="M70" i="5"/>
  <c r="L70" i="5" s="1"/>
  <c r="B70" i="5"/>
  <c r="K70" i="5" s="1"/>
  <c r="M65" i="5"/>
  <c r="L65" i="5" s="1"/>
  <c r="B65" i="5"/>
  <c r="M64" i="5"/>
  <c r="B64" i="5"/>
  <c r="M63" i="5"/>
  <c r="B63" i="5" s="1"/>
  <c r="K63" i="5" s="1"/>
  <c r="L63" i="5"/>
  <c r="M58" i="5"/>
  <c r="L58" i="5"/>
  <c r="B58" i="5"/>
  <c r="M57" i="5"/>
  <c r="L57" i="5" s="1"/>
  <c r="B57" i="5"/>
  <c r="M56" i="5"/>
  <c r="B56" i="5" s="1"/>
  <c r="K56" i="5" s="1"/>
  <c r="M51" i="5"/>
  <c r="L51" i="5" s="1"/>
  <c r="B51" i="5"/>
  <c r="M50" i="5"/>
  <c r="L50" i="5"/>
  <c r="B50" i="5"/>
  <c r="M49" i="5"/>
  <c r="L49" i="5" s="1"/>
  <c r="B49" i="5"/>
  <c r="K49" i="5" s="1"/>
  <c r="M44" i="5"/>
  <c r="B44" i="5"/>
  <c r="M43" i="5"/>
  <c r="L43" i="5"/>
  <c r="B43" i="5"/>
  <c r="M42" i="5"/>
  <c r="B42" i="5" s="1"/>
  <c r="K42" i="5" s="1"/>
  <c r="L42" i="5"/>
  <c r="M37" i="5"/>
  <c r="B37" i="5"/>
  <c r="M36" i="5"/>
  <c r="B36" i="5"/>
  <c r="M35" i="5"/>
  <c r="B35" i="5" s="1"/>
  <c r="K35" i="5" s="1"/>
  <c r="L35" i="5"/>
  <c r="M30" i="5"/>
  <c r="L30" i="5"/>
  <c r="B30" i="5"/>
  <c r="M29" i="5"/>
  <c r="L29" i="5"/>
  <c r="B29" i="5"/>
  <c r="M28" i="5"/>
  <c r="L28" i="5" s="1"/>
  <c r="M23" i="5"/>
  <c r="B23" i="5"/>
  <c r="M22" i="5"/>
  <c r="L22" i="5" s="1"/>
  <c r="B22" i="5"/>
  <c r="M9" i="5"/>
  <c r="L9" i="5"/>
  <c r="B9" i="5"/>
  <c r="M8" i="5"/>
  <c r="L8" i="5" s="1"/>
  <c r="B8" i="5"/>
  <c r="M7" i="5"/>
  <c r="L7" i="5" s="1"/>
  <c r="N23" i="5" l="1"/>
  <c r="C23" i="5" s="1"/>
  <c r="N43" i="5"/>
  <c r="C43" i="5" s="1"/>
  <c r="D43" i="5" s="1"/>
  <c r="E43" i="5" s="1"/>
  <c r="F43" i="5" s="1"/>
  <c r="N44" i="5"/>
  <c r="C44" i="5" s="1"/>
  <c r="K44" i="5" s="1"/>
  <c r="N64" i="5"/>
  <c r="C64" i="5" s="1"/>
  <c r="D64" i="5" s="1"/>
  <c r="E64" i="5" s="1"/>
  <c r="F64" i="5" s="1"/>
  <c r="N65" i="5"/>
  <c r="C65" i="5" s="1"/>
  <c r="N36" i="5"/>
  <c r="C36" i="5" s="1"/>
  <c r="D36" i="5" s="1"/>
  <c r="E36" i="5" s="1"/>
  <c r="F36" i="5" s="1"/>
  <c r="N9" i="5"/>
  <c r="C9" i="5" s="1"/>
  <c r="D9" i="5" s="1"/>
  <c r="E9" i="5" s="1"/>
  <c r="F9" i="5" s="1"/>
  <c r="G9" i="5" s="1"/>
  <c r="H9" i="5" s="1"/>
  <c r="I9" i="5" s="1"/>
  <c r="J9" i="5" s="1"/>
  <c r="N37" i="5"/>
  <c r="C37" i="5" s="1"/>
  <c r="D37" i="5" s="1"/>
  <c r="E37" i="5" s="1"/>
  <c r="F37" i="5" s="1"/>
  <c r="G37" i="5" s="1"/>
  <c r="H37" i="5" s="1"/>
  <c r="I37" i="5" s="1"/>
  <c r="J37" i="5" s="1"/>
  <c r="N72" i="5"/>
  <c r="C72" i="5" s="1"/>
  <c r="D72" i="5" s="1"/>
  <c r="E72" i="5" s="1"/>
  <c r="F72" i="5" s="1"/>
  <c r="G72" i="5" s="1"/>
  <c r="H72" i="5" s="1"/>
  <c r="I72" i="5" s="1"/>
  <c r="J72" i="5" s="1"/>
  <c r="L23" i="5"/>
  <c r="B7" i="5"/>
  <c r="K7" i="5" s="1"/>
  <c r="N22" i="5"/>
  <c r="C22" i="5" s="1"/>
  <c r="D22" i="5" s="1"/>
  <c r="E22" i="5" s="1"/>
  <c r="F22" i="5" s="1"/>
  <c r="B28" i="5"/>
  <c r="K28" i="5" s="1"/>
  <c r="O28" i="5" s="1"/>
  <c r="N30" i="5"/>
  <c r="C30" i="5" s="1"/>
  <c r="D30" i="5" s="1"/>
  <c r="K36" i="5"/>
  <c r="K37" i="5"/>
  <c r="N50" i="5"/>
  <c r="C50" i="5" s="1"/>
  <c r="D50" i="5" s="1"/>
  <c r="E50" i="5" s="1"/>
  <c r="F50" i="5" s="1"/>
  <c r="N58" i="5"/>
  <c r="C58" i="5" s="1"/>
  <c r="D58" i="5" s="1"/>
  <c r="E58" i="5" s="1"/>
  <c r="F58" i="5" s="1"/>
  <c r="G58" i="5" s="1"/>
  <c r="H58" i="5" s="1"/>
  <c r="I58" i="5" s="1"/>
  <c r="J58" i="5" s="1"/>
  <c r="N71" i="5"/>
  <c r="C71" i="5" s="1"/>
  <c r="D71" i="5" s="1"/>
  <c r="E71" i="5" s="1"/>
  <c r="F71" i="5" s="1"/>
  <c r="N29" i="5"/>
  <c r="C29" i="5" s="1"/>
  <c r="D29" i="5" s="1"/>
  <c r="E29" i="5" s="1"/>
  <c r="F29" i="5" s="1"/>
  <c r="L36" i="5"/>
  <c r="L37" i="5"/>
  <c r="K43" i="5"/>
  <c r="L44" i="5"/>
  <c r="L56" i="5"/>
  <c r="N57" i="5"/>
  <c r="C57" i="5" s="1"/>
  <c r="D57" i="5" s="1"/>
  <c r="E57" i="5" s="1"/>
  <c r="F57" i="5" s="1"/>
  <c r="L64" i="5"/>
  <c r="K72" i="5"/>
  <c r="L72" i="5"/>
  <c r="K57" i="5"/>
  <c r="D65" i="5"/>
  <c r="E65" i="5" s="1"/>
  <c r="F65" i="5" s="1"/>
  <c r="G65" i="5" s="1"/>
  <c r="H65" i="5" s="1"/>
  <c r="I65" i="5" s="1"/>
  <c r="J65" i="5" s="1"/>
  <c r="D44" i="5"/>
  <c r="E44" i="5" s="1"/>
  <c r="F44" i="5" s="1"/>
  <c r="G44" i="5" s="1"/>
  <c r="H44" i="5" s="1"/>
  <c r="I44" i="5" s="1"/>
  <c r="J44" i="5" s="1"/>
  <c r="D23" i="5"/>
  <c r="E23" i="5" s="1"/>
  <c r="F23" i="5" s="1"/>
  <c r="G23" i="5" s="1"/>
  <c r="H23" i="5" s="1"/>
  <c r="I23" i="5" s="1"/>
  <c r="J23" i="5" s="1"/>
  <c r="N51" i="5"/>
  <c r="C51" i="5" s="1"/>
  <c r="D51" i="5" s="1"/>
  <c r="E51" i="5" s="1"/>
  <c r="F51" i="5" s="1"/>
  <c r="G51" i="5" s="1"/>
  <c r="H51" i="5" s="1"/>
  <c r="I51" i="5" s="1"/>
  <c r="J51" i="5" s="1"/>
  <c r="N8" i="5"/>
  <c r="C8" i="5" s="1"/>
  <c r="D8" i="5" s="1"/>
  <c r="E8" i="5" s="1"/>
  <c r="F8" i="5" s="1"/>
  <c r="K22" i="5" l="1"/>
  <c r="K9" i="5"/>
  <c r="K8" i="5"/>
  <c r="K64" i="5"/>
  <c r="K51" i="5"/>
  <c r="E30" i="5"/>
  <c r="F30" i="5" s="1"/>
  <c r="G30" i="5" s="1"/>
  <c r="H30" i="5" s="1"/>
  <c r="I30" i="5" s="1"/>
  <c r="J30" i="5" s="1"/>
  <c r="K30" i="5"/>
  <c r="K50" i="5"/>
  <c r="K71" i="5"/>
  <c r="K23" i="5"/>
  <c r="K58" i="5"/>
  <c r="K29" i="5"/>
  <c r="K65" i="5"/>
  <c r="M97" i="1" l="1"/>
  <c r="L97" i="1"/>
  <c r="B97" i="1"/>
  <c r="M96" i="1"/>
  <c r="B96" i="1"/>
  <c r="M95" i="1"/>
  <c r="B95" i="1" s="1"/>
  <c r="K95" i="1" s="1"/>
  <c r="N96" i="1" l="1"/>
  <c r="C96" i="1" s="1"/>
  <c r="D96" i="1" s="1"/>
  <c r="E96" i="1" s="1"/>
  <c r="F96" i="1" s="1"/>
  <c r="L95" i="1"/>
  <c r="L96" i="1"/>
  <c r="N97" i="1"/>
  <c r="C97" i="1" s="1"/>
  <c r="K96" i="1"/>
  <c r="M90" i="1"/>
  <c r="L90" i="1" s="1"/>
  <c r="B90" i="1"/>
  <c r="M89" i="1"/>
  <c r="B89" i="1"/>
  <c r="M88" i="1"/>
  <c r="B88" i="1" s="1"/>
  <c r="K88" i="1" s="1"/>
  <c r="M83" i="1"/>
  <c r="L83" i="1" s="1"/>
  <c r="B83" i="1"/>
  <c r="M82" i="1"/>
  <c r="L82" i="1" s="1"/>
  <c r="B82" i="1"/>
  <c r="M81" i="1"/>
  <c r="L81" i="1" s="1"/>
  <c r="M73" i="1"/>
  <c r="L73" i="1" s="1"/>
  <c r="B73" i="1"/>
  <c r="M72" i="1"/>
  <c r="L72" i="1" s="1"/>
  <c r="B72" i="1"/>
  <c r="M71" i="1"/>
  <c r="B71" i="1" s="1"/>
  <c r="K71" i="1" s="1"/>
  <c r="L88" i="1" l="1"/>
  <c r="D97" i="1"/>
  <c r="E97" i="1" s="1"/>
  <c r="F97" i="1" s="1"/>
  <c r="G97" i="1" s="1"/>
  <c r="H97" i="1" s="1"/>
  <c r="I97" i="1" s="1"/>
  <c r="J97" i="1" s="1"/>
  <c r="N90" i="1"/>
  <c r="C90" i="1" s="1"/>
  <c r="D90" i="1" s="1"/>
  <c r="E90" i="1" s="1"/>
  <c r="F90" i="1" s="1"/>
  <c r="G90" i="1" s="1"/>
  <c r="H90" i="1" s="1"/>
  <c r="I90" i="1" s="1"/>
  <c r="J90" i="1" s="1"/>
  <c r="N73" i="1"/>
  <c r="C73" i="1" s="1"/>
  <c r="D73" i="1" s="1"/>
  <c r="E73" i="1" s="1"/>
  <c r="F73" i="1" s="1"/>
  <c r="G73" i="1" s="1"/>
  <c r="H73" i="1" s="1"/>
  <c r="I73" i="1" s="1"/>
  <c r="J73" i="1" s="1"/>
  <c r="L71" i="1"/>
  <c r="N72" i="1"/>
  <c r="C72" i="1" s="1"/>
  <c r="D72" i="1" s="1"/>
  <c r="E72" i="1" s="1"/>
  <c r="F72" i="1" s="1"/>
  <c r="N89" i="1"/>
  <c r="C89" i="1" s="1"/>
  <c r="D89" i="1" s="1"/>
  <c r="E89" i="1" s="1"/>
  <c r="F89" i="1" s="1"/>
  <c r="L89" i="1"/>
  <c r="B81" i="1"/>
  <c r="K81" i="1" s="1"/>
  <c r="N82" i="1"/>
  <c r="C82" i="1" s="1"/>
  <c r="D82" i="1" s="1"/>
  <c r="E82" i="1" s="1"/>
  <c r="F82" i="1" s="1"/>
  <c r="N83" i="1"/>
  <c r="C83" i="1" s="1"/>
  <c r="D83" i="1" s="1"/>
  <c r="E83" i="1" s="1"/>
  <c r="F83" i="1" s="1"/>
  <c r="G83" i="1" s="1"/>
  <c r="H83" i="1" s="1"/>
  <c r="I83" i="1" s="1"/>
  <c r="J83" i="1" s="1"/>
  <c r="K97" i="1" l="1"/>
  <c r="K89" i="1"/>
  <c r="K90" i="1"/>
  <c r="K72" i="1"/>
  <c r="K82" i="1"/>
  <c r="K83" i="1"/>
  <c r="K73" i="1"/>
  <c r="M12" i="4" l="1"/>
  <c r="L12" i="4" s="1"/>
  <c r="B12" i="4"/>
  <c r="M11" i="4"/>
  <c r="L11" i="4" s="1"/>
  <c r="B11" i="4"/>
  <c r="M10" i="4"/>
  <c r="L10" i="4" s="1"/>
  <c r="N12" i="4" l="1"/>
  <c r="C12" i="4" s="1"/>
  <c r="D12" i="4" s="1"/>
  <c r="E12" i="4" s="1"/>
  <c r="F12" i="4" s="1"/>
  <c r="G12" i="4" s="1"/>
  <c r="H12" i="4" s="1"/>
  <c r="I12" i="4" s="1"/>
  <c r="J12" i="4" s="1"/>
  <c r="B10" i="4"/>
  <c r="K10" i="4" s="1"/>
  <c r="N11" i="4"/>
  <c r="C11" i="4" s="1"/>
  <c r="D11" i="4" s="1"/>
  <c r="E11" i="4" s="1"/>
  <c r="F11" i="4" s="1"/>
  <c r="M31" i="2"/>
  <c r="B31" i="2"/>
  <c r="M30" i="2"/>
  <c r="B30" i="2"/>
  <c r="M29" i="2"/>
  <c r="B29" i="2" s="1"/>
  <c r="K29" i="2" s="1"/>
  <c r="M24" i="2"/>
  <c r="B24" i="2"/>
  <c r="M23" i="2"/>
  <c r="L23" i="2"/>
  <c r="B23" i="2"/>
  <c r="M22" i="2"/>
  <c r="L22" i="2" s="1"/>
  <c r="M17" i="2"/>
  <c r="N17" i="2" s="1"/>
  <c r="C17" i="2" s="1"/>
  <c r="M16" i="2"/>
  <c r="L16" i="2" s="1"/>
  <c r="B16" i="2"/>
  <c r="M15" i="2"/>
  <c r="B15" i="2" s="1"/>
  <c r="K15" i="2" s="1"/>
  <c r="M10" i="2"/>
  <c r="B10" i="2"/>
  <c r="M9" i="2"/>
  <c r="L9" i="2" s="1"/>
  <c r="B9" i="2"/>
  <c r="M8" i="2"/>
  <c r="L8" i="2" s="1"/>
  <c r="M66" i="1"/>
  <c r="L66" i="1" s="1"/>
  <c r="B66" i="1"/>
  <c r="M65" i="1"/>
  <c r="L65" i="1" s="1"/>
  <c r="B65" i="1"/>
  <c r="M64" i="1"/>
  <c r="B64" i="1" s="1"/>
  <c r="K64" i="1" s="1"/>
  <c r="M59" i="1"/>
  <c r="B59" i="1"/>
  <c r="M58" i="1"/>
  <c r="B58" i="1"/>
  <c r="M57" i="1"/>
  <c r="M52" i="1"/>
  <c r="L52" i="1" s="1"/>
  <c r="B52" i="1"/>
  <c r="M51" i="1"/>
  <c r="L51" i="1" s="1"/>
  <c r="B51" i="1"/>
  <c r="M50" i="1"/>
  <c r="B50" i="1" s="1"/>
  <c r="K50" i="1"/>
  <c r="M45" i="1"/>
  <c r="L45" i="1" s="1"/>
  <c r="B45" i="1"/>
  <c r="M44" i="1"/>
  <c r="B44" i="1"/>
  <c r="M43" i="1"/>
  <c r="B43" i="1" s="1"/>
  <c r="K43" i="1" s="1"/>
  <c r="M38" i="1"/>
  <c r="B38" i="1"/>
  <c r="M37" i="1"/>
  <c r="L37" i="1" s="1"/>
  <c r="B37" i="1"/>
  <c r="M36" i="1"/>
  <c r="L36" i="1" s="1"/>
  <c r="M31" i="1"/>
  <c r="B31" i="1"/>
  <c r="M30" i="1"/>
  <c r="L30" i="1" s="1"/>
  <c r="B30" i="1"/>
  <c r="M29" i="1"/>
  <c r="M24" i="1"/>
  <c r="B24" i="1"/>
  <c r="M23" i="1"/>
  <c r="L23" i="1" s="1"/>
  <c r="B23" i="1"/>
  <c r="M22" i="1"/>
  <c r="L22" i="1" s="1"/>
  <c r="M17" i="1"/>
  <c r="B17" i="1"/>
  <c r="M16" i="1"/>
  <c r="L16" i="1" s="1"/>
  <c r="B16" i="1"/>
  <c r="M15" i="1"/>
  <c r="L15" i="1" s="1"/>
  <c r="M9" i="1"/>
  <c r="L9" i="1" s="1"/>
  <c r="B9" i="1"/>
  <c r="M8" i="1"/>
  <c r="L8" i="1" s="1"/>
  <c r="B8" i="1"/>
  <c r="M7" i="1"/>
  <c r="B7" i="1" s="1"/>
  <c r="K7" i="1" s="1"/>
  <c r="B22" i="2" l="1"/>
  <c r="K22" i="2" s="1"/>
  <c r="N37" i="1"/>
  <c r="C37" i="1" s="1"/>
  <c r="D37" i="1" s="1"/>
  <c r="E37" i="1" s="1"/>
  <c r="F37" i="1" s="1"/>
  <c r="L50" i="1"/>
  <c r="B15" i="1"/>
  <c r="K15" i="1" s="1"/>
  <c r="L64" i="1"/>
  <c r="N51" i="1"/>
  <c r="C51" i="1" s="1"/>
  <c r="D51" i="1" s="1"/>
  <c r="E51" i="1" s="1"/>
  <c r="F51" i="1" s="1"/>
  <c r="N31" i="1"/>
  <c r="C31" i="1" s="1"/>
  <c r="D31" i="1" s="1"/>
  <c r="E31" i="1" s="1"/>
  <c r="F31" i="1" s="1"/>
  <c r="G31" i="1" s="1"/>
  <c r="H31" i="1" s="1"/>
  <c r="I31" i="1" s="1"/>
  <c r="J31" i="1" s="1"/>
  <c r="N9" i="1"/>
  <c r="C9" i="1" s="1"/>
  <c r="D9" i="1" s="1"/>
  <c r="E9" i="1" s="1"/>
  <c r="F9" i="1" s="1"/>
  <c r="G9" i="1" s="1"/>
  <c r="H9" i="1" s="1"/>
  <c r="I9" i="1" s="1"/>
  <c r="J9" i="1" s="1"/>
  <c r="N31" i="2"/>
  <c r="C31" i="2" s="1"/>
  <c r="D31" i="2" s="1"/>
  <c r="E31" i="2" s="1"/>
  <c r="F31" i="2" s="1"/>
  <c r="G31" i="2" s="1"/>
  <c r="H31" i="2" s="1"/>
  <c r="I31" i="2" s="1"/>
  <c r="J31" i="2" s="1"/>
  <c r="L15" i="2"/>
  <c r="N16" i="2"/>
  <c r="C16" i="2" s="1"/>
  <c r="D16" i="2" s="1"/>
  <c r="E16" i="2" s="1"/>
  <c r="F16" i="2" s="1"/>
  <c r="N9" i="2"/>
  <c r="C9" i="2" s="1"/>
  <c r="D9" i="2" s="1"/>
  <c r="E9" i="2" s="1"/>
  <c r="F9" i="2" s="1"/>
  <c r="L17" i="2"/>
  <c r="L31" i="2"/>
  <c r="N10" i="2"/>
  <c r="C10" i="2" s="1"/>
  <c r="D10" i="2" s="1"/>
  <c r="E10" i="2" s="1"/>
  <c r="F10" i="2" s="1"/>
  <c r="G10" i="2" s="1"/>
  <c r="H10" i="2" s="1"/>
  <c r="I10" i="2" s="1"/>
  <c r="J10" i="2" s="1"/>
  <c r="N30" i="1"/>
  <c r="C30" i="1" s="1"/>
  <c r="D30" i="1" s="1"/>
  <c r="E30" i="1" s="1"/>
  <c r="F30" i="1" s="1"/>
  <c r="N8" i="1"/>
  <c r="C8" i="1" s="1"/>
  <c r="D8" i="1" s="1"/>
  <c r="E8" i="1" s="1"/>
  <c r="F8" i="1" s="1"/>
  <c r="N66" i="1"/>
  <c r="C66" i="1" s="1"/>
  <c r="D66" i="1" s="1"/>
  <c r="E66" i="1" s="1"/>
  <c r="F66" i="1" s="1"/>
  <c r="G66" i="1" s="1"/>
  <c r="H66" i="1" s="1"/>
  <c r="I66" i="1" s="1"/>
  <c r="J66" i="1" s="1"/>
  <c r="N65" i="1"/>
  <c r="C65" i="1" s="1"/>
  <c r="N52" i="1"/>
  <c r="C52" i="1" s="1"/>
  <c r="D52" i="1" s="1"/>
  <c r="E52" i="1" s="1"/>
  <c r="F52" i="1" s="1"/>
  <c r="G52" i="1" s="1"/>
  <c r="H52" i="1" s="1"/>
  <c r="I52" i="1" s="1"/>
  <c r="J52" i="1" s="1"/>
  <c r="N45" i="1"/>
  <c r="C45" i="1" s="1"/>
  <c r="D45" i="1" s="1"/>
  <c r="E45" i="1" s="1"/>
  <c r="F45" i="1" s="1"/>
  <c r="G45" i="1" s="1"/>
  <c r="H45" i="1" s="1"/>
  <c r="I45" i="1" s="1"/>
  <c r="J45" i="1" s="1"/>
  <c r="B36" i="1"/>
  <c r="K36" i="1" s="1"/>
  <c r="L31" i="1"/>
  <c r="N23" i="1"/>
  <c r="C23" i="1" s="1"/>
  <c r="D23" i="1" s="1"/>
  <c r="E23" i="1" s="1"/>
  <c r="F23" i="1" s="1"/>
  <c r="B22" i="1"/>
  <c r="K22" i="1" s="1"/>
  <c r="N17" i="1"/>
  <c r="C17" i="1" s="1"/>
  <c r="D17" i="1" s="1"/>
  <c r="E17" i="1" s="1"/>
  <c r="F17" i="1" s="1"/>
  <c r="G17" i="1" s="1"/>
  <c r="H17" i="1" s="1"/>
  <c r="I17" i="1" s="1"/>
  <c r="J17" i="1" s="1"/>
  <c r="L17" i="1"/>
  <c r="L7" i="1"/>
  <c r="K12" i="4"/>
  <c r="K11" i="4"/>
  <c r="L24" i="1"/>
  <c r="N24" i="1"/>
  <c r="C24" i="1" s="1"/>
  <c r="D24" i="1" s="1"/>
  <c r="E24" i="1" s="1"/>
  <c r="F24" i="1" s="1"/>
  <c r="G24" i="1" s="1"/>
  <c r="H24" i="1" s="1"/>
  <c r="I24" i="1" s="1"/>
  <c r="J24" i="1" s="1"/>
  <c r="B29" i="1"/>
  <c r="K29" i="1" s="1"/>
  <c r="L29" i="1"/>
  <c r="K37" i="1"/>
  <c r="L38" i="1"/>
  <c r="N38" i="1"/>
  <c r="C38" i="1" s="1"/>
  <c r="D38" i="1" s="1"/>
  <c r="E38" i="1" s="1"/>
  <c r="F38" i="1" s="1"/>
  <c r="G38" i="1" s="1"/>
  <c r="H38" i="1" s="1"/>
  <c r="I38" i="1" s="1"/>
  <c r="J38" i="1" s="1"/>
  <c r="L58" i="1"/>
  <c r="N58" i="1"/>
  <c r="C58" i="1" s="1"/>
  <c r="D58" i="1" s="1"/>
  <c r="E58" i="1" s="1"/>
  <c r="F58" i="1" s="1"/>
  <c r="N23" i="2"/>
  <c r="C23" i="2" s="1"/>
  <c r="D23" i="2" s="1"/>
  <c r="E23" i="2" s="1"/>
  <c r="F23" i="2" s="1"/>
  <c r="N30" i="2"/>
  <c r="C30" i="2" s="1"/>
  <c r="D30" i="2" s="1"/>
  <c r="E30" i="2" s="1"/>
  <c r="F30" i="2" s="1"/>
  <c r="L30" i="2"/>
  <c r="N16" i="1"/>
  <c r="C16" i="1" s="1"/>
  <c r="D16" i="1" s="1"/>
  <c r="E16" i="1" s="1"/>
  <c r="F16" i="1" s="1"/>
  <c r="L57" i="1"/>
  <c r="B57" i="1"/>
  <c r="K57" i="1" s="1"/>
  <c r="N44" i="1"/>
  <c r="C44" i="1" s="1"/>
  <c r="D44" i="1" s="1"/>
  <c r="E44" i="1" s="1"/>
  <c r="F44" i="1" s="1"/>
  <c r="L44" i="1"/>
  <c r="N59" i="1"/>
  <c r="C59" i="1" s="1"/>
  <c r="D59" i="1" s="1"/>
  <c r="E59" i="1" s="1"/>
  <c r="F59" i="1" s="1"/>
  <c r="G59" i="1" s="1"/>
  <c r="H59" i="1" s="1"/>
  <c r="I59" i="1" s="1"/>
  <c r="J59" i="1" s="1"/>
  <c r="L59" i="1"/>
  <c r="L24" i="2"/>
  <c r="N24" i="2"/>
  <c r="C24" i="2" s="1"/>
  <c r="D24" i="2" s="1"/>
  <c r="E24" i="2" s="1"/>
  <c r="F24" i="2" s="1"/>
  <c r="G24" i="2" s="1"/>
  <c r="H24" i="2" s="1"/>
  <c r="I24" i="2" s="1"/>
  <c r="J24" i="2" s="1"/>
  <c r="L43" i="1"/>
  <c r="B8" i="2"/>
  <c r="K8" i="2" s="1"/>
  <c r="L10" i="2"/>
  <c r="D17" i="2"/>
  <c r="E17" i="2" s="1"/>
  <c r="F17" i="2" s="1"/>
  <c r="G17" i="2" s="1"/>
  <c r="H17" i="2" s="1"/>
  <c r="I17" i="2" s="1"/>
  <c r="J17" i="2" s="1"/>
  <c r="L29" i="2"/>
  <c r="K30" i="1" l="1"/>
  <c r="K52" i="1"/>
  <c r="K66" i="1"/>
  <c r="K9" i="1"/>
  <c r="K30" i="2"/>
  <c r="K23" i="2"/>
  <c r="K9" i="2"/>
  <c r="K16" i="2"/>
  <c r="K10" i="2"/>
  <c r="D65" i="1"/>
  <c r="E65" i="1" s="1"/>
  <c r="F65" i="1" s="1"/>
  <c r="K58" i="1"/>
  <c r="K17" i="1"/>
  <c r="K59" i="1"/>
  <c r="K51" i="1"/>
  <c r="K44" i="1"/>
  <c r="K23" i="1"/>
  <c r="K8" i="1"/>
  <c r="K38" i="1"/>
  <c r="K24" i="1"/>
  <c r="K17" i="2"/>
  <c r="K31" i="1"/>
  <c r="K45" i="1"/>
  <c r="K16" i="1"/>
  <c r="K24" i="2"/>
  <c r="K31" i="2"/>
  <c r="K65" i="1" l="1"/>
</calcChain>
</file>

<file path=xl/sharedStrings.xml><?xml version="1.0" encoding="utf-8"?>
<sst xmlns="http://schemas.openxmlformats.org/spreadsheetml/2006/main" count="458" uniqueCount="79">
  <si>
    <t>PEŞİN</t>
  </si>
  <si>
    <t>NİSAN</t>
  </si>
  <si>
    <t>MAYIS</t>
  </si>
  <si>
    <t>HAZİRAN</t>
  </si>
  <si>
    <t>TEMMUZ</t>
  </si>
  <si>
    <t>AĞUSTOS</t>
  </si>
  <si>
    <t>EYLÜL</t>
  </si>
  <si>
    <t>EKİM</t>
  </si>
  <si>
    <t>KASIM</t>
  </si>
  <si>
    <t>TOPLAM</t>
  </si>
  <si>
    <t>PLAN 1</t>
  </si>
  <si>
    <t>PLAN 2</t>
  </si>
  <si>
    <t>Spor Yönetimi Bölümü</t>
  </si>
  <si>
    <t>KDV oranı %8'dir.</t>
  </si>
  <si>
    <t>Tamamının peşin ödendiği durumlarda ve peşinat ödemelerinde kredi kartı ile ödeme yapılırsa %1 komisyon alınır.</t>
  </si>
  <si>
    <t>Okulumuzda geçerli olan kredi kartları : Maximum kart, Bonus card, World card, Cardfinans, Axess card (ve diğer akbank kartları)</t>
  </si>
  <si>
    <t>advantage card'dır.</t>
  </si>
  <si>
    <t>Banka ile kredili mevduat hesabı (KMH) anlaşması yapılması durumunda banka, gelir belgesi, ikametgah belgesi ve nüfus cüzdanı kopyası</t>
  </si>
  <si>
    <t>isteyebilir.</t>
  </si>
  <si>
    <t>Pilotaj</t>
  </si>
  <si>
    <t>Tıp Fakültesi</t>
  </si>
  <si>
    <t>Diş Hekimliği Fakültesi</t>
  </si>
  <si>
    <t>Konservatuvar</t>
  </si>
  <si>
    <t>İnsan ve Toplum Bilimleri Fakültesi (psikoloji hariç), İşletme ve Yönetim Bilimleri Fakültesi, Eğitim Fakültesi, Sanat ve Tasarım ve Mimarlık Fakültesi (Mimarlık bölümleri hariç), Sağlık Bilimleri Fakültesi (Çocuk Gelişimi ve Hemşirelik hariç) Uygulamalı Bilimler Y.O. (Pilotaj ve Spor Yönetimi hariç)</t>
  </si>
  <si>
    <t>Psikoloji Bölümü, Mühendislik Fakültesi, Hukuk Fakültesi, Mimarlık (İngilizce ve Türkçe)</t>
  </si>
  <si>
    <t>Hemşirelik, Çocuk Gelişimi, Spor Yönetimi</t>
  </si>
  <si>
    <t>paraf card ve advantage card'dır.</t>
  </si>
  <si>
    <t xml:space="preserve">isteyebilir. E-devlet şifresi gerekmektedir. </t>
  </si>
  <si>
    <t>2009 - 2010 - 2011  - 2012 GİRİŞLİ ÖĞRENCİLER (37.700+kdv)</t>
  </si>
  <si>
    <t>2005-2006-2007-2008 GİRİŞLİ ÖĞRENCİLER (37.700+kdv)</t>
  </si>
  <si>
    <t>2009 - 2010 - 2011 - 2012 GİRİŞLİ ÖĞRENCİLER (39.000 + kdv)</t>
  </si>
  <si>
    <t>2009 - 2010 - 2011 - 2012 GİRİŞLİ ÖĞRENCİLER (42.300+ kdv)</t>
  </si>
  <si>
    <t>2009 - 2010  - 2011 - 2012 GİRİŞLİ ÖĞRENCİLER (31.700+ kdv)</t>
  </si>
  <si>
    <t>2009 -2010 - 2011 GİRİŞLİ ÖĞRENCİLER (25.000 + kdv)</t>
  </si>
  <si>
    <t>2013 - 2014 - 2015 - 2016 - 2017 GİRİŞLİ ÖĞRENCİLER (42.000+kdv)</t>
  </si>
  <si>
    <t>2013 - 2014 - 2015 - 2016 - 2017 GİRİŞLİ ÖĞRENCİLER (45.500 +kdv)</t>
  </si>
  <si>
    <t>2013- 2014-2015 - 2016  - 2017 GİRİŞLİ ÖĞRENCİLER (35.400+kdv)</t>
  </si>
  <si>
    <t>2013- 2014 - 2015 GİRİŞLİ ÖĞRENCİLER (77.440+kdv)</t>
  </si>
  <si>
    <t>PİLOTAJ 2016 GİRİŞLİ ÖĞRENCİLER (42.000TL + KDV eğitim ücreti, 10.800 Euro + KDV uçuş okulu ücreti)</t>
  </si>
  <si>
    <t>2014 - 2015 - 2016 - 2017 GİRİŞLİ ÖĞRENCİLER (64.900+kdv)</t>
  </si>
  <si>
    <t>2014 - 2015 - 2016 - 2017 GİRİŞLİ ÖĞRENCİLER (60.720+kdv)</t>
  </si>
  <si>
    <t>2015 - 2016 2017 GİRİŞLİ ÖĞRENCİLER (33.000+kdv)</t>
  </si>
  <si>
    <t xml:space="preserve"> İNGİLİZCE BÖLÜMLER (22.100 TL+KDV)</t>
  </si>
  <si>
    <t>ÖRGÜN VE İKİNCİ ÖĞRETİM ÖĞRETİM ( 20.750 + KDV)</t>
  </si>
  <si>
    <t>UZAKTAN EĞİTİM YEREL YÖNETİMLER (5.995TL + KDV)</t>
  </si>
  <si>
    <t>UZAKTAN EĞİTİM İŞ SAĞLIĞI GÜVENLİĞİ (9.680 TL + KDV)</t>
  </si>
  <si>
    <t xml:space="preserve"> 2013 - 2014 - 2015 - 2016 - 2017  GİRİŞLİ ÖĞRENCİLER  (22.500+ KDV)</t>
  </si>
  <si>
    <t>PİLOTAJ 2017 GİRİŞLİ ÖĞRENCİLER (42.000TL + KDV eğitim ücreti, 13.000 Euro + KDV uçuş okulu ücreti)</t>
  </si>
  <si>
    <t>Peşin Ödemelerde açıklamaya öğrenci adı soyadı belirtilecektir</t>
  </si>
  <si>
    <t>VAKIFBANK A.Ş. KADIKÖY ŞUBESİ</t>
  </si>
  <si>
    <t>SHMYO</t>
  </si>
  <si>
    <t>TR62 0001 5001 5800 7302 2071 32</t>
  </si>
  <si>
    <t>MYO</t>
  </si>
  <si>
    <t>TR44 0001 5001 5800 7299 0036 43</t>
  </si>
  <si>
    <t>ERKEN KAYIT YENİLEME MESLEK YÜKSEK OKULU ÖDEME PLANLARI (KDV HARİÇ)      01-31 MART 2018 geçerli fiyatlar</t>
  </si>
  <si>
    <t>ERKEN KAYIT YENİLEME SAĞLIK HİZMETLERİ MESLEK YÜKSEKOKULU ÖDEME PLANLARI      (KDV HARİÇ) 01-31 MART 2018  geçerli fiyatlar</t>
  </si>
  <si>
    <t>LİSANS</t>
  </si>
  <si>
    <t>TR73 0001 5001 5800 7299 0036 06</t>
  </si>
  <si>
    <t>ERKEN KAYIT YENİLEME LİSANS ÖDEME PLANLARI (KDV HARİÇ) 01-31 MART 2018         geçerli fiyatlar</t>
  </si>
  <si>
    <t>MEVCUT YURTLAR 4 KİŞİLİK ODA KİŞİ BAŞI İLAN EDİLEN ÜCRET 8.635 TL + KDV</t>
  </si>
  <si>
    <t>MEVCUT YURTLAR 2 KİŞİLİK ODA KİŞİ BAŞI İLAN EDİLEN ÜCRET 15.620 TL + KDV</t>
  </si>
  <si>
    <t>MEVCUT YURTLAR 1 KİŞİLİK ODA KİŞİ BAŞI İLAN EDİLEN ÜCRET 26.620 TL + KDV</t>
  </si>
  <si>
    <t>MEVCUT YURTLAR  ZEMİN KAT 4 KİŞİLİK ODA KİŞİ BAŞI İLAN EDİLEN ÜCRET 7.920 TL + KDV</t>
  </si>
  <si>
    <t>MEVCUT YURTLAR ÜST KAT4 KİŞİLİK ODA KİŞİ BAŞI İLAN EDİLEN ÜCRET 9.790 TL + KDV</t>
  </si>
  <si>
    <t>MEVCUT YURTLAR ÜST KAT 2 KİŞİLİK ODA KİŞİ BAŞI İLAN EDİLEN ÜCRET 16.940 TL + KDV</t>
  </si>
  <si>
    <t>MEVCUT YURTLAR ÜST KAT 1 KİŞİLİK ODA KİŞİ BAŞI İLAN EDİLEN ÜCRET 28.270 TL + KDV</t>
  </si>
  <si>
    <t>MERAL OKAN YURDU 2 KİŞİLİK ODA KİŞİ BAŞI İLAN EDİLEN ÜCRET 18.590 TL + KDV</t>
  </si>
  <si>
    <t>MERAL OKAN YURDU 1 KİŞİLİK ODA KİŞİ BAŞI İLAN EDİLEN ÜCRET 31.900 TL + KDV</t>
  </si>
  <si>
    <t>YURT KAYIT YENİLEME ÖDEME PLANLARI (KDV HARİÇ) 01-31 MART 2018 geçerli fiyatlar</t>
  </si>
  <si>
    <t xml:space="preserve">YURT </t>
  </si>
  <si>
    <t>TR82 0001 5001 5800 7299 0036 38</t>
  </si>
  <si>
    <t>Mütercim Tercüman,Sosyoloji, Matematik, Sanat Tasarım ve Mim Fak. (Mimarlık İng-Türkçe Böl.Hrç),Eğitim Fak.,2012 Grş.Fizik Tedavi Reh.Sağlık Yön.</t>
  </si>
  <si>
    <t>Uygulamalı Bilimler Y.Okulu (Spor Bil.Hariç), İşletme ve Yönetim Bilimleri Fakültesi</t>
  </si>
  <si>
    <t>Psikoloji Bölümü, Mühendislik Fakültesi, Hukuk Fakültesi, Mimarlık Böl.(ing.-Türkçe)</t>
  </si>
  <si>
    <t xml:space="preserve">Sağlık Bilimleri Fakültesi   (Sağlık Yön. ve  2012 Giriş.Fizik Tedavi  Hariç ) </t>
  </si>
  <si>
    <t>Sağlık Hizmetleri Meslek Yüksekokulu</t>
  </si>
  <si>
    <t>MESLEK YÜKSEK OKULU</t>
  </si>
  <si>
    <t>MEVCUT YURTLAR 3 KİŞİLİK ODA KİŞİ BAŞI İLAN EDİLEN ÜCRET 10.780 TL + KDV</t>
  </si>
  <si>
    <t>MART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</si>
</sst>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T_L_-;\-* #,##0.00\ _T_L_-;_-* &quot;-&quot;??\ _T_L_-;_-@_-"/>
  </numFmts>
  <fonts count="8" x14ac:knownFonts="1">
    <font>
      <sz val="11"/>
      <color theme="1"/>
      <name val="Calibri"/>
      <family val="2"/>
      <charset val="162"/>
      <scheme val="minor"/>
    </font>
    <font>
      <sz val="11"/>
      <color theme="1"/>
      <name val="Calibri"/>
      <family val="2"/>
      <charset val="162"/>
      <scheme val="minor"/>
    </font>
    <font>
      <b/>
      <sz val="14"/>
      <color theme="1"/>
      <name val="Verdana"/>
      <family val="2"/>
      <charset val="162"/>
    </font>
    <font>
      <sz val="10"/>
      <color theme="1"/>
      <name val="Verdana"/>
      <family val="2"/>
      <charset val="162"/>
    </font>
    <font>
      <b/>
      <sz val="10"/>
      <color theme="1"/>
      <name val="Verdana"/>
      <family val="2"/>
      <charset val="162"/>
    </font>
    <font>
      <sz val="11"/>
      <color indexed="8"/>
      <name val="Calibri"/>
      <family val="2"/>
      <charset val="162"/>
    </font>
    <font>
      <b/>
      <sz val="11"/>
      <color theme="1"/>
      <name val="Verdana"/>
      <family val="2"/>
      <charset val="162"/>
    </font>
    <font>
      <sz val="11"/>
      <color theme="1"/>
      <name val="Verdana"/>
      <family val="2"/>
      <charset val="16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164" fontId="5" fillId="0" borderId="0" applyFont="0" applyFill="0" applyBorder="0" applyAlignment="0" applyProtection="0"/>
  </cellStyleXfs>
  <cellXfs count="30">
    <xf numFmtId="0" fontId="0" fillId="0" borderId="0" xfId="0"/>
    <xf numFmtId="10" fontId="2" fillId="0" borderId="0" xfId="1" applyNumberFormat="1" applyFont="1" applyAlignment="1">
      <alignment horizontal="center" wrapText="1"/>
    </xf>
    <xf numFmtId="0" fontId="3" fillId="0" borderId="0" xfId="0" applyFont="1"/>
    <xf numFmtId="3" fontId="3" fillId="0" borderId="0" xfId="0" applyNumberFormat="1" applyFont="1" applyAlignment="1">
      <alignment wrapText="1"/>
    </xf>
    <xf numFmtId="10" fontId="3" fillId="0" borderId="0" xfId="1" applyNumberFormat="1" applyFont="1" applyAlignment="1">
      <alignment wrapText="1"/>
    </xf>
    <xf numFmtId="3" fontId="3" fillId="0" borderId="0" xfId="0" applyNumberFormat="1" applyFont="1"/>
    <xf numFmtId="10" fontId="3" fillId="0" borderId="0" xfId="1" applyNumberFormat="1" applyFont="1"/>
    <xf numFmtId="3" fontId="4" fillId="0" borderId="0" xfId="0" applyNumberFormat="1" applyFont="1" applyBorder="1"/>
    <xf numFmtId="10" fontId="4" fillId="0" borderId="0" xfId="1" applyNumberFormat="1" applyFont="1" applyBorder="1"/>
    <xf numFmtId="0" fontId="4" fillId="0" borderId="0" xfId="0" applyFont="1"/>
    <xf numFmtId="3" fontId="4" fillId="0" borderId="1" xfId="0" applyNumberFormat="1" applyFont="1" applyBorder="1"/>
    <xf numFmtId="3" fontId="4" fillId="0" borderId="0" xfId="1" applyNumberFormat="1" applyFont="1" applyBorder="1"/>
    <xf numFmtId="3" fontId="3" fillId="0" borderId="1" xfId="0" applyNumberFormat="1" applyFont="1" applyBorder="1"/>
    <xf numFmtId="9" fontId="3" fillId="0" borderId="0" xfId="1" applyNumberFormat="1" applyFont="1" applyBorder="1"/>
    <xf numFmtId="3" fontId="0" fillId="0" borderId="0" xfId="0" applyNumberFormat="1"/>
    <xf numFmtId="3" fontId="4" fillId="0" borderId="0" xfId="0" applyNumberFormat="1" applyFont="1"/>
    <xf numFmtId="10" fontId="4" fillId="0" borderId="0" xfId="1" applyNumberFormat="1" applyFont="1"/>
    <xf numFmtId="9" fontId="3" fillId="0" borderId="0" xfId="1" applyNumberFormat="1" applyFont="1"/>
    <xf numFmtId="9" fontId="4" fillId="0" borderId="0" xfId="1" applyNumberFormat="1" applyFont="1"/>
    <xf numFmtId="3" fontId="2" fillId="0" borderId="0" xfId="0" applyNumberFormat="1" applyFont="1" applyAlignment="1"/>
    <xf numFmtId="3" fontId="3" fillId="0" borderId="0" xfId="0" applyNumberFormat="1" applyFont="1" applyBorder="1"/>
    <xf numFmtId="3" fontId="4" fillId="0" borderId="3" xfId="0" applyNumberFormat="1" applyFont="1" applyBorder="1"/>
    <xf numFmtId="3" fontId="4" fillId="0" borderId="4" xfId="0" applyNumberFormat="1" applyFont="1" applyBorder="1"/>
    <xf numFmtId="3" fontId="4" fillId="0" borderId="5" xfId="0" applyNumberFormat="1" applyFont="1" applyBorder="1"/>
    <xf numFmtId="4" fontId="4" fillId="0" borderId="0" xfId="0" applyNumberFormat="1" applyFont="1"/>
    <xf numFmtId="2" fontId="4" fillId="0" borderId="0" xfId="0" applyNumberFormat="1" applyFont="1"/>
    <xf numFmtId="3" fontId="6" fillId="0" borderId="0" xfId="0" applyNumberFormat="1" applyFont="1"/>
    <xf numFmtId="3" fontId="7" fillId="0" borderId="0" xfId="0" applyNumberFormat="1" applyFont="1"/>
    <xf numFmtId="3" fontId="2" fillId="0" borderId="0" xfId="0" applyNumberFormat="1" applyFont="1" applyAlignment="1">
      <alignment horizontal="center" wrapText="1"/>
    </xf>
    <xf numFmtId="3" fontId="4" fillId="0" borderId="2" xfId="0" applyNumberFormat="1" applyFont="1" applyBorder="1" applyAlignment="1">
      <alignment horizontal="left" wrapText="1"/>
    </xf>
  </cellXfs>
  <cellStyles count="3">
    <cellStyle name="Binlik Ayracı 4" xfId="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140"/>
  <sheetViews>
    <sheetView tabSelected="1" topLeftCell="A79" workbookViewId="0">
      <selection activeCell="I32" sqref="I32"/>
    </sheetView>
  </sheetViews>
  <sheetFormatPr defaultRowHeight="12.75" x14ac:dyDescent="0.2"/>
  <cols>
    <col min="1" max="1" width="16" style="2" customWidth="1"/>
    <col min="2" max="2" width="16.85546875" style="2" bestFit="1" customWidth="1"/>
    <col min="3" max="4" width="12" style="2" customWidth="1"/>
    <col min="5" max="5" width="11.85546875" style="2" customWidth="1"/>
    <col min="6" max="6" width="11.42578125" style="2" customWidth="1"/>
    <col min="7" max="7" width="10" style="2" customWidth="1"/>
    <col min="8" max="8" width="11.5703125" style="2" customWidth="1"/>
    <col min="9" max="9" width="11.140625" style="2" customWidth="1"/>
    <col min="10" max="10" width="10.85546875" style="2" customWidth="1"/>
    <col min="11" max="11" width="12" style="2" customWidth="1"/>
    <col min="12" max="12" width="9.5703125" style="6" hidden="1" customWidth="1"/>
    <col min="13" max="14" width="0" style="2" hidden="1" customWidth="1"/>
    <col min="15" max="17" width="9.140625" style="2"/>
    <col min="18" max="18" width="11.28515625" style="2" bestFit="1" customWidth="1"/>
    <col min="19" max="16384" width="9.140625" style="2"/>
  </cols>
  <sheetData>
    <row r="2" spans="1:16" ht="33.75" customHeight="1" x14ac:dyDescent="0.25">
      <c r="A2" s="28" t="s">
        <v>58</v>
      </c>
      <c r="B2" s="28"/>
      <c r="C2" s="28"/>
      <c r="D2" s="28"/>
      <c r="E2" s="28"/>
      <c r="F2" s="28"/>
      <c r="G2" s="28"/>
      <c r="H2" s="28"/>
      <c r="I2" s="28"/>
      <c r="J2" s="28"/>
      <c r="K2" s="28"/>
      <c r="L2" s="1"/>
    </row>
    <row r="3" spans="1:16" x14ac:dyDescent="0.2">
      <c r="A3" s="3"/>
      <c r="B3" s="3"/>
      <c r="C3" s="3"/>
      <c r="D3" s="3"/>
      <c r="E3" s="3"/>
      <c r="F3" s="3"/>
      <c r="G3" s="3"/>
      <c r="H3" s="3"/>
      <c r="I3" s="3"/>
      <c r="J3" s="3"/>
      <c r="K3" s="3"/>
      <c r="L3" s="4"/>
    </row>
    <row r="4" spans="1:16" x14ac:dyDescent="0.2">
      <c r="A4" s="5"/>
      <c r="B4" s="5"/>
      <c r="C4" s="5"/>
      <c r="D4" s="5"/>
      <c r="E4" s="5"/>
      <c r="F4" s="5"/>
      <c r="G4" s="5"/>
      <c r="H4" s="5"/>
      <c r="I4" s="5"/>
      <c r="J4" s="5"/>
      <c r="K4" s="5"/>
    </row>
    <row r="5" spans="1:16" s="9" customFormat="1" ht="13.5" customHeight="1" x14ac:dyDescent="0.2">
      <c r="A5" s="7" t="s">
        <v>29</v>
      </c>
      <c r="B5" s="7"/>
      <c r="C5" s="7"/>
      <c r="D5" s="7"/>
      <c r="E5" s="7"/>
      <c r="F5" s="7"/>
      <c r="G5" s="7"/>
      <c r="H5" s="7"/>
      <c r="I5" s="7"/>
      <c r="J5" s="7"/>
      <c r="K5" s="7"/>
      <c r="L5" s="8"/>
    </row>
    <row r="6" spans="1:16" s="9" customFormat="1" x14ac:dyDescent="0.2">
      <c r="A6" s="10"/>
      <c r="B6" s="10" t="s">
        <v>0</v>
      </c>
      <c r="C6" s="10" t="s">
        <v>1</v>
      </c>
      <c r="D6" s="10" t="s">
        <v>2</v>
      </c>
      <c r="E6" s="10" t="s">
        <v>3</v>
      </c>
      <c r="F6" s="10" t="s">
        <v>4</v>
      </c>
      <c r="G6" s="10" t="s">
        <v>5</v>
      </c>
      <c r="H6" s="10" t="s">
        <v>6</v>
      </c>
      <c r="I6" s="10" t="s">
        <v>7</v>
      </c>
      <c r="J6" s="10" t="s">
        <v>8</v>
      </c>
      <c r="K6" s="10" t="s">
        <v>9</v>
      </c>
      <c r="L6" s="11">
        <v>37700</v>
      </c>
    </row>
    <row r="7" spans="1:16" ht="15" x14ac:dyDescent="0.25">
      <c r="A7" s="12" t="s">
        <v>0</v>
      </c>
      <c r="B7" s="12">
        <f>M7</f>
        <v>35438</v>
      </c>
      <c r="C7" s="12"/>
      <c r="D7" s="12"/>
      <c r="E7" s="12"/>
      <c r="F7" s="12"/>
      <c r="G7" s="12"/>
      <c r="H7" s="12"/>
      <c r="I7" s="12"/>
      <c r="J7" s="12"/>
      <c r="K7" s="12">
        <f>SUM(B7:G7)</f>
        <v>35438</v>
      </c>
      <c r="L7" s="13">
        <f>(M7-L6)/L6</f>
        <v>-0.06</v>
      </c>
      <c r="M7">
        <f>L6*0.94</f>
        <v>35438</v>
      </c>
      <c r="N7"/>
    </row>
    <row r="8" spans="1:16" ht="15" x14ac:dyDescent="0.25">
      <c r="A8" s="12" t="s">
        <v>10</v>
      </c>
      <c r="B8" s="12">
        <f>L6/4</f>
        <v>9425</v>
      </c>
      <c r="C8" s="12">
        <f>N8</f>
        <v>6691.75</v>
      </c>
      <c r="D8" s="12">
        <f>C8</f>
        <v>6691.75</v>
      </c>
      <c r="E8" s="12">
        <f>D8</f>
        <v>6691.75</v>
      </c>
      <c r="F8" s="12">
        <f>E8</f>
        <v>6691.75</v>
      </c>
      <c r="G8" s="12"/>
      <c r="H8" s="12"/>
      <c r="I8" s="12"/>
      <c r="J8" s="12"/>
      <c r="K8" s="12">
        <f>SUM(B8:G8)</f>
        <v>36192</v>
      </c>
      <c r="L8" s="13">
        <f>(M8-L6)/L6</f>
        <v>-0.04</v>
      </c>
      <c r="M8">
        <f>L6*0.96</f>
        <v>36192</v>
      </c>
      <c r="N8" s="14">
        <f>(M8-B8)/4</f>
        <v>6691.75</v>
      </c>
    </row>
    <row r="9" spans="1:16" ht="15" x14ac:dyDescent="0.25">
      <c r="A9" s="12" t="s">
        <v>11</v>
      </c>
      <c r="B9" s="12">
        <f>L6/4</f>
        <v>9425</v>
      </c>
      <c r="C9" s="12">
        <f>N9</f>
        <v>3581.5</v>
      </c>
      <c r="D9" s="12">
        <f>C9</f>
        <v>3581.5</v>
      </c>
      <c r="E9" s="12">
        <f t="shared" ref="E9:J9" si="0">D9</f>
        <v>3581.5</v>
      </c>
      <c r="F9" s="12">
        <f t="shared" si="0"/>
        <v>3581.5</v>
      </c>
      <c r="G9" s="12">
        <f t="shared" si="0"/>
        <v>3581.5</v>
      </c>
      <c r="H9" s="12">
        <f t="shared" si="0"/>
        <v>3581.5</v>
      </c>
      <c r="I9" s="12">
        <f t="shared" si="0"/>
        <v>3581.5</v>
      </c>
      <c r="J9" s="12">
        <f t="shared" si="0"/>
        <v>3581.5</v>
      </c>
      <c r="K9" s="12">
        <f>SUM(B9:J9)</f>
        <v>38077</v>
      </c>
      <c r="L9" s="13">
        <f>(M9-L6)/L6</f>
        <v>0.01</v>
      </c>
      <c r="M9" s="14">
        <f>L6*1.01</f>
        <v>38077</v>
      </c>
      <c r="N9" s="14">
        <f>(M9-B9)/8</f>
        <v>3581.5</v>
      </c>
    </row>
    <row r="10" spans="1:16" x14ac:dyDescent="0.2">
      <c r="A10" s="5"/>
      <c r="B10" s="5"/>
      <c r="C10" s="5"/>
      <c r="D10" s="5"/>
      <c r="E10" s="5"/>
      <c r="F10" s="5"/>
      <c r="G10" s="5"/>
      <c r="H10" s="5"/>
      <c r="I10" s="5"/>
      <c r="J10" s="5"/>
      <c r="K10" s="5"/>
    </row>
    <row r="11" spans="1:16" x14ac:dyDescent="0.2">
      <c r="A11" s="5"/>
      <c r="B11" s="5"/>
      <c r="C11" s="5"/>
      <c r="D11" s="5"/>
      <c r="E11" s="5"/>
      <c r="F11" s="5"/>
      <c r="G11" s="5"/>
      <c r="H11" s="5"/>
      <c r="I11" s="5"/>
      <c r="J11" s="5"/>
      <c r="K11" s="5"/>
    </row>
    <row r="12" spans="1:16" s="9" customFormat="1" x14ac:dyDescent="0.2">
      <c r="A12" s="15" t="s">
        <v>28</v>
      </c>
      <c r="B12" s="15"/>
      <c r="C12" s="15"/>
      <c r="D12" s="15"/>
      <c r="E12" s="15"/>
      <c r="F12" s="15"/>
      <c r="G12" s="15"/>
      <c r="H12" s="15"/>
      <c r="I12" s="15"/>
      <c r="J12" s="15"/>
      <c r="K12" s="15"/>
      <c r="L12" s="16"/>
      <c r="P12" s="2"/>
    </row>
    <row r="13" spans="1:16" s="9" customFormat="1" ht="12" customHeight="1" x14ac:dyDescent="0.2">
      <c r="A13" s="15" t="s">
        <v>71</v>
      </c>
      <c r="B13" s="24"/>
      <c r="C13" s="24"/>
      <c r="D13" s="24"/>
      <c r="E13" s="24"/>
      <c r="F13" s="24"/>
      <c r="G13" s="24"/>
      <c r="H13" s="24"/>
      <c r="I13" s="24"/>
      <c r="J13" s="24"/>
      <c r="K13" s="24"/>
      <c r="L13" s="25"/>
      <c r="M13" s="2"/>
      <c r="P13" s="2"/>
    </row>
    <row r="14" spans="1:16" s="9" customFormat="1" x14ac:dyDescent="0.2">
      <c r="A14" s="10"/>
      <c r="B14" s="10" t="s">
        <v>0</v>
      </c>
      <c r="C14" s="10" t="s">
        <v>1</v>
      </c>
      <c r="D14" s="10" t="s">
        <v>2</v>
      </c>
      <c r="E14" s="10" t="s">
        <v>3</v>
      </c>
      <c r="F14" s="10" t="s">
        <v>4</v>
      </c>
      <c r="G14" s="10" t="s">
        <v>5</v>
      </c>
      <c r="H14" s="10" t="s">
        <v>6</v>
      </c>
      <c r="I14" s="10" t="s">
        <v>7</v>
      </c>
      <c r="J14" s="10" t="s">
        <v>8</v>
      </c>
      <c r="K14" s="10" t="s">
        <v>9</v>
      </c>
      <c r="L14" s="11">
        <v>37700</v>
      </c>
      <c r="P14" s="2"/>
    </row>
    <row r="15" spans="1:16" ht="15" x14ac:dyDescent="0.25">
      <c r="A15" s="12" t="s">
        <v>0</v>
      </c>
      <c r="B15" s="12">
        <f>M15</f>
        <v>35438</v>
      </c>
      <c r="C15" s="12"/>
      <c r="D15" s="12"/>
      <c r="E15" s="12"/>
      <c r="F15" s="12"/>
      <c r="G15" s="12"/>
      <c r="H15" s="12"/>
      <c r="I15" s="12"/>
      <c r="J15" s="12"/>
      <c r="K15" s="12">
        <f>SUM(B15:G15)</f>
        <v>35438</v>
      </c>
      <c r="L15" s="13">
        <f>(M15-L14)/L14</f>
        <v>-0.06</v>
      </c>
      <c r="M15">
        <f>L14*0.94</f>
        <v>35438</v>
      </c>
      <c r="N15"/>
    </row>
    <row r="16" spans="1:16" ht="15" x14ac:dyDescent="0.25">
      <c r="A16" s="12" t="s">
        <v>10</v>
      </c>
      <c r="B16" s="12">
        <f>L14/4</f>
        <v>9425</v>
      </c>
      <c r="C16" s="12">
        <f>N16</f>
        <v>6691.75</v>
      </c>
      <c r="D16" s="12">
        <f>C16</f>
        <v>6691.75</v>
      </c>
      <c r="E16" s="12">
        <f>D16</f>
        <v>6691.75</v>
      </c>
      <c r="F16" s="12">
        <f>E16</f>
        <v>6691.75</v>
      </c>
      <c r="G16" s="12"/>
      <c r="H16" s="12"/>
      <c r="I16" s="12"/>
      <c r="J16" s="12"/>
      <c r="K16" s="12">
        <f>SUM(B16:G16)</f>
        <v>36192</v>
      </c>
      <c r="L16" s="13">
        <f>(M16-L14)/L14</f>
        <v>-0.04</v>
      </c>
      <c r="M16">
        <f>L14*0.96</f>
        <v>36192</v>
      </c>
      <c r="N16" s="14">
        <f>(M16-B16)/4</f>
        <v>6691.75</v>
      </c>
    </row>
    <row r="17" spans="1:16" ht="15" x14ac:dyDescent="0.25">
      <c r="A17" s="12" t="s">
        <v>11</v>
      </c>
      <c r="B17" s="12">
        <f>L14/4</f>
        <v>9425</v>
      </c>
      <c r="C17" s="12">
        <f>N17</f>
        <v>3581.5</v>
      </c>
      <c r="D17" s="12">
        <f>C17</f>
        <v>3581.5</v>
      </c>
      <c r="E17" s="12">
        <f t="shared" ref="E17:J17" si="1">D17</f>
        <v>3581.5</v>
      </c>
      <c r="F17" s="12">
        <f t="shared" si="1"/>
        <v>3581.5</v>
      </c>
      <c r="G17" s="12">
        <f t="shared" si="1"/>
        <v>3581.5</v>
      </c>
      <c r="H17" s="12">
        <f t="shared" si="1"/>
        <v>3581.5</v>
      </c>
      <c r="I17" s="12">
        <f t="shared" si="1"/>
        <v>3581.5</v>
      </c>
      <c r="J17" s="12">
        <f t="shared" si="1"/>
        <v>3581.5</v>
      </c>
      <c r="K17" s="12">
        <f>SUM(B17:J17)</f>
        <v>38077</v>
      </c>
      <c r="L17" s="13">
        <f>(M17-L14)/L14</f>
        <v>0.01</v>
      </c>
      <c r="M17" s="14">
        <f>L14*1.01</f>
        <v>38077</v>
      </c>
      <c r="N17" s="14">
        <f>(M17-B17)/8</f>
        <v>3581.5</v>
      </c>
    </row>
    <row r="18" spans="1:16" x14ac:dyDescent="0.2">
      <c r="A18" s="5"/>
      <c r="B18" s="5"/>
      <c r="C18" s="5"/>
      <c r="D18" s="5"/>
      <c r="E18" s="5"/>
      <c r="F18" s="5"/>
      <c r="G18" s="5"/>
      <c r="H18" s="5"/>
      <c r="I18" s="5"/>
      <c r="J18" s="5"/>
      <c r="K18" s="5"/>
      <c r="L18" s="17"/>
    </row>
    <row r="19" spans="1:16" s="9" customFormat="1" x14ac:dyDescent="0.2">
      <c r="A19" s="15" t="s">
        <v>30</v>
      </c>
      <c r="B19" s="15"/>
      <c r="C19" s="15"/>
      <c r="D19" s="15"/>
      <c r="E19" s="15"/>
      <c r="F19" s="15"/>
      <c r="G19" s="15"/>
      <c r="H19" s="15"/>
      <c r="I19" s="15"/>
      <c r="J19" s="15"/>
      <c r="K19" s="15"/>
      <c r="L19" s="18"/>
      <c r="P19" s="2"/>
    </row>
    <row r="20" spans="1:16" s="9" customFormat="1" x14ac:dyDescent="0.2">
      <c r="A20" s="15" t="s">
        <v>72</v>
      </c>
      <c r="B20" s="24"/>
      <c r="C20" s="24"/>
      <c r="D20" s="24"/>
      <c r="E20" s="24"/>
      <c r="F20" s="24"/>
      <c r="G20" s="15"/>
      <c r="H20" s="15"/>
      <c r="I20" s="15"/>
      <c r="J20" s="15"/>
      <c r="K20" s="15"/>
      <c r="L20" s="16"/>
      <c r="P20" s="2"/>
    </row>
    <row r="21" spans="1:16" s="9" customFormat="1" x14ac:dyDescent="0.2">
      <c r="A21" s="10"/>
      <c r="B21" s="10" t="s">
        <v>0</v>
      </c>
      <c r="C21" s="10" t="s">
        <v>1</v>
      </c>
      <c r="D21" s="10" t="s">
        <v>2</v>
      </c>
      <c r="E21" s="10" t="s">
        <v>3</v>
      </c>
      <c r="F21" s="10" t="s">
        <v>4</v>
      </c>
      <c r="G21" s="10" t="s">
        <v>5</v>
      </c>
      <c r="H21" s="10" t="s">
        <v>6</v>
      </c>
      <c r="I21" s="10" t="s">
        <v>7</v>
      </c>
      <c r="J21" s="10" t="s">
        <v>8</v>
      </c>
      <c r="K21" s="10" t="s">
        <v>9</v>
      </c>
      <c r="L21" s="11">
        <v>39000</v>
      </c>
      <c r="P21" s="2"/>
    </row>
    <row r="22" spans="1:16" ht="15" x14ac:dyDescent="0.25">
      <c r="A22" s="12" t="s">
        <v>0</v>
      </c>
      <c r="B22" s="12">
        <f>M22</f>
        <v>36660</v>
      </c>
      <c r="C22" s="12"/>
      <c r="D22" s="12"/>
      <c r="E22" s="12"/>
      <c r="F22" s="12"/>
      <c r="G22" s="12"/>
      <c r="H22" s="12"/>
      <c r="I22" s="12"/>
      <c r="J22" s="12"/>
      <c r="K22" s="12">
        <f>SUM(B22:G22)</f>
        <v>36660</v>
      </c>
      <c r="L22" s="13">
        <f>(M22-L21)/L21</f>
        <v>-0.06</v>
      </c>
      <c r="M22">
        <f>L21*0.94</f>
        <v>36660</v>
      </c>
      <c r="N22"/>
    </row>
    <row r="23" spans="1:16" ht="15" x14ac:dyDescent="0.25">
      <c r="A23" s="12" t="s">
        <v>10</v>
      </c>
      <c r="B23" s="12">
        <f>L21/4</f>
        <v>9750</v>
      </c>
      <c r="C23" s="12">
        <f>N23</f>
        <v>6922.5</v>
      </c>
      <c r="D23" s="12">
        <f>C23</f>
        <v>6922.5</v>
      </c>
      <c r="E23" s="12">
        <f>D23</f>
        <v>6922.5</v>
      </c>
      <c r="F23" s="12">
        <f>E23</f>
        <v>6922.5</v>
      </c>
      <c r="G23" s="12"/>
      <c r="H23" s="12"/>
      <c r="I23" s="12"/>
      <c r="J23" s="12"/>
      <c r="K23" s="12">
        <f>SUM(B23:G23)</f>
        <v>37440</v>
      </c>
      <c r="L23" s="13">
        <f>(M23-L21)/L21</f>
        <v>-0.04</v>
      </c>
      <c r="M23">
        <f>L21*0.96</f>
        <v>37440</v>
      </c>
      <c r="N23" s="14">
        <f>(M23-B23)/4</f>
        <v>6922.5</v>
      </c>
    </row>
    <row r="24" spans="1:16" ht="15" x14ac:dyDescent="0.25">
      <c r="A24" s="12" t="s">
        <v>11</v>
      </c>
      <c r="B24" s="12">
        <f>L21/4</f>
        <v>9750</v>
      </c>
      <c r="C24" s="12">
        <f>N24</f>
        <v>3705</v>
      </c>
      <c r="D24" s="12">
        <f>C24</f>
        <v>3705</v>
      </c>
      <c r="E24" s="12">
        <f t="shared" ref="E24:J24" si="2">D24</f>
        <v>3705</v>
      </c>
      <c r="F24" s="12">
        <f t="shared" si="2"/>
        <v>3705</v>
      </c>
      <c r="G24" s="12">
        <f t="shared" si="2"/>
        <v>3705</v>
      </c>
      <c r="H24" s="12">
        <f t="shared" si="2"/>
        <v>3705</v>
      </c>
      <c r="I24" s="12">
        <f t="shared" si="2"/>
        <v>3705</v>
      </c>
      <c r="J24" s="12">
        <f t="shared" si="2"/>
        <v>3705</v>
      </c>
      <c r="K24" s="12">
        <f>SUM(B24:J24)</f>
        <v>39390</v>
      </c>
      <c r="L24" s="13">
        <f>(M24-L21)/L21</f>
        <v>0.01</v>
      </c>
      <c r="M24" s="14">
        <f>L21*1.01</f>
        <v>39390</v>
      </c>
      <c r="N24" s="14">
        <f>(M24-B24)/8</f>
        <v>3705</v>
      </c>
    </row>
    <row r="25" spans="1:16" x14ac:dyDescent="0.2">
      <c r="A25" s="5"/>
      <c r="B25" s="5"/>
      <c r="C25" s="5"/>
      <c r="D25" s="5"/>
      <c r="E25" s="5"/>
      <c r="F25" s="5"/>
      <c r="G25" s="5"/>
      <c r="H25" s="5"/>
      <c r="I25" s="5"/>
      <c r="J25" s="5"/>
      <c r="K25" s="5"/>
      <c r="O25" s="5"/>
    </row>
    <row r="26" spans="1:16" s="9" customFormat="1" x14ac:dyDescent="0.2">
      <c r="A26" s="15" t="s">
        <v>31</v>
      </c>
      <c r="B26" s="15"/>
      <c r="C26" s="15"/>
      <c r="D26" s="15"/>
      <c r="E26" s="15"/>
      <c r="F26" s="15"/>
      <c r="G26" s="15"/>
      <c r="H26" s="15"/>
      <c r="I26" s="15"/>
      <c r="J26" s="15"/>
      <c r="K26" s="15"/>
      <c r="L26" s="16"/>
      <c r="P26" s="2"/>
    </row>
    <row r="27" spans="1:16" s="9" customFormat="1" x14ac:dyDescent="0.2">
      <c r="A27" s="15" t="s">
        <v>73</v>
      </c>
      <c r="B27" s="24"/>
      <c r="C27" s="24"/>
      <c r="D27" s="24"/>
      <c r="E27" s="24"/>
      <c r="F27" s="24"/>
      <c r="G27" s="15"/>
      <c r="H27" s="15"/>
      <c r="I27" s="15"/>
      <c r="J27" s="15"/>
      <c r="K27" s="15"/>
      <c r="L27" s="16"/>
      <c r="P27" s="2"/>
    </row>
    <row r="28" spans="1:16" s="9" customFormat="1" x14ac:dyDescent="0.2">
      <c r="A28" s="10"/>
      <c r="B28" s="10" t="s">
        <v>0</v>
      </c>
      <c r="C28" s="10" t="s">
        <v>1</v>
      </c>
      <c r="D28" s="10" t="s">
        <v>2</v>
      </c>
      <c r="E28" s="10" t="s">
        <v>3</v>
      </c>
      <c r="F28" s="10" t="s">
        <v>4</v>
      </c>
      <c r="G28" s="10" t="s">
        <v>5</v>
      </c>
      <c r="H28" s="10" t="s">
        <v>6</v>
      </c>
      <c r="I28" s="10" t="s">
        <v>7</v>
      </c>
      <c r="J28" s="10" t="s">
        <v>8</v>
      </c>
      <c r="K28" s="10" t="s">
        <v>9</v>
      </c>
      <c r="L28" s="11">
        <v>42300</v>
      </c>
      <c r="P28" s="2"/>
    </row>
    <row r="29" spans="1:16" ht="15" x14ac:dyDescent="0.25">
      <c r="A29" s="12" t="s">
        <v>0</v>
      </c>
      <c r="B29" s="12">
        <f>M29</f>
        <v>39762</v>
      </c>
      <c r="C29" s="12"/>
      <c r="D29" s="12"/>
      <c r="E29" s="12"/>
      <c r="F29" s="12"/>
      <c r="G29" s="12"/>
      <c r="H29" s="12"/>
      <c r="I29" s="12"/>
      <c r="J29" s="12"/>
      <c r="K29" s="12">
        <f>SUM(B29:G29)</f>
        <v>39762</v>
      </c>
      <c r="L29" s="13">
        <f>(M29-L28)/L28</f>
        <v>-0.06</v>
      </c>
      <c r="M29">
        <f>L28*0.94</f>
        <v>39762</v>
      </c>
      <c r="N29"/>
    </row>
    <row r="30" spans="1:16" ht="15" x14ac:dyDescent="0.25">
      <c r="A30" s="12" t="s">
        <v>10</v>
      </c>
      <c r="B30" s="12">
        <f>L28/4</f>
        <v>10575</v>
      </c>
      <c r="C30" s="12">
        <f>N30</f>
        <v>7508.25</v>
      </c>
      <c r="D30" s="12">
        <f>C30</f>
        <v>7508.25</v>
      </c>
      <c r="E30" s="12">
        <f>D30</f>
        <v>7508.25</v>
      </c>
      <c r="F30" s="12">
        <f>E30</f>
        <v>7508.25</v>
      </c>
      <c r="G30" s="12"/>
      <c r="H30" s="12"/>
      <c r="I30" s="12"/>
      <c r="J30" s="12"/>
      <c r="K30" s="12">
        <f>SUM(B30:G30)</f>
        <v>40608</v>
      </c>
      <c r="L30" s="13">
        <f>(M30-L28)/L28</f>
        <v>-0.04</v>
      </c>
      <c r="M30">
        <f>L28*0.96</f>
        <v>40608</v>
      </c>
      <c r="N30" s="14">
        <f>(M30-B30)/4</f>
        <v>7508.25</v>
      </c>
    </row>
    <row r="31" spans="1:16" ht="15" x14ac:dyDescent="0.25">
      <c r="A31" s="12" t="s">
        <v>11</v>
      </c>
      <c r="B31" s="12">
        <f>L28/4</f>
        <v>10575</v>
      </c>
      <c r="C31" s="12">
        <f>N31</f>
        <v>4018.5</v>
      </c>
      <c r="D31" s="12">
        <f>C31</f>
        <v>4018.5</v>
      </c>
      <c r="E31" s="12">
        <f t="shared" ref="E31:J31" si="3">D31</f>
        <v>4018.5</v>
      </c>
      <c r="F31" s="12">
        <f t="shared" si="3"/>
        <v>4018.5</v>
      </c>
      <c r="G31" s="12">
        <f t="shared" si="3"/>
        <v>4018.5</v>
      </c>
      <c r="H31" s="12">
        <f t="shared" si="3"/>
        <v>4018.5</v>
      </c>
      <c r="I31" s="12">
        <f t="shared" si="3"/>
        <v>4018.5</v>
      </c>
      <c r="J31" s="12">
        <f t="shared" si="3"/>
        <v>4018.5</v>
      </c>
      <c r="K31" s="12">
        <f>SUM(B31:J31)</f>
        <v>42723</v>
      </c>
      <c r="L31" s="13">
        <f>(M31-L28)/L28</f>
        <v>0.01</v>
      </c>
      <c r="M31" s="14">
        <f>L28*1.01</f>
        <v>42723</v>
      </c>
      <c r="N31" s="14">
        <f>(M31-B31)/8</f>
        <v>4018.5</v>
      </c>
      <c r="O31" s="5"/>
    </row>
    <row r="32" spans="1:16" x14ac:dyDescent="0.2">
      <c r="A32" s="5"/>
      <c r="B32" s="5"/>
      <c r="C32" s="5"/>
      <c r="D32" s="5"/>
      <c r="E32" s="5"/>
      <c r="F32" s="5"/>
      <c r="G32" s="5"/>
      <c r="H32" s="5"/>
      <c r="I32" s="5"/>
      <c r="J32" s="5"/>
      <c r="K32" s="5"/>
    </row>
    <row r="33" spans="1:15" s="9" customFormat="1" x14ac:dyDescent="0.2">
      <c r="A33" s="15" t="s">
        <v>32</v>
      </c>
      <c r="B33" s="15"/>
      <c r="C33" s="15"/>
      <c r="D33" s="15"/>
      <c r="E33" s="15"/>
      <c r="F33" s="15"/>
      <c r="G33" s="15"/>
      <c r="H33" s="15"/>
      <c r="I33" s="15"/>
      <c r="J33" s="15"/>
      <c r="K33" s="15"/>
      <c r="L33" s="16"/>
    </row>
    <row r="34" spans="1:15" s="9" customFormat="1" x14ac:dyDescent="0.2">
      <c r="A34" s="15" t="s">
        <v>74</v>
      </c>
      <c r="B34" s="24"/>
      <c r="C34" s="24"/>
      <c r="D34" s="24"/>
      <c r="E34" s="24"/>
      <c r="F34" s="15"/>
      <c r="G34" s="15"/>
      <c r="H34" s="15"/>
      <c r="I34" s="15"/>
      <c r="J34" s="15"/>
      <c r="K34" s="15"/>
      <c r="L34" s="16"/>
    </row>
    <row r="35" spans="1:15" s="9" customFormat="1" x14ac:dyDescent="0.2">
      <c r="A35" s="10"/>
      <c r="B35" s="10" t="s">
        <v>0</v>
      </c>
      <c r="C35" s="10" t="s">
        <v>1</v>
      </c>
      <c r="D35" s="10" t="s">
        <v>2</v>
      </c>
      <c r="E35" s="10" t="s">
        <v>3</v>
      </c>
      <c r="F35" s="10" t="s">
        <v>4</v>
      </c>
      <c r="G35" s="10" t="s">
        <v>5</v>
      </c>
      <c r="H35" s="10" t="s">
        <v>6</v>
      </c>
      <c r="I35" s="10" t="s">
        <v>7</v>
      </c>
      <c r="J35" s="10" t="s">
        <v>8</v>
      </c>
      <c r="K35" s="10" t="s">
        <v>9</v>
      </c>
      <c r="L35" s="11">
        <v>31700</v>
      </c>
    </row>
    <row r="36" spans="1:15" ht="15" x14ac:dyDescent="0.25">
      <c r="A36" s="12" t="s">
        <v>0</v>
      </c>
      <c r="B36" s="12">
        <f>M36</f>
        <v>29798</v>
      </c>
      <c r="C36" s="12"/>
      <c r="D36" s="12"/>
      <c r="E36" s="12"/>
      <c r="F36" s="12"/>
      <c r="G36" s="12"/>
      <c r="H36" s="12"/>
      <c r="I36" s="12"/>
      <c r="J36" s="12"/>
      <c r="K36" s="12">
        <f>SUM(B36:G36)</f>
        <v>29798</v>
      </c>
      <c r="L36" s="13">
        <f>(M36-L35)/L35</f>
        <v>-0.06</v>
      </c>
      <c r="M36">
        <f>L35*0.94</f>
        <v>29798</v>
      </c>
      <c r="N36"/>
    </row>
    <row r="37" spans="1:15" ht="15" x14ac:dyDescent="0.25">
      <c r="A37" s="12" t="s">
        <v>10</v>
      </c>
      <c r="B37" s="12">
        <f>L35/4</f>
        <v>7925</v>
      </c>
      <c r="C37" s="12">
        <f>N37</f>
        <v>5626.75</v>
      </c>
      <c r="D37" s="12">
        <f>C37</f>
        <v>5626.75</v>
      </c>
      <c r="E37" s="12">
        <f>D37</f>
        <v>5626.75</v>
      </c>
      <c r="F37" s="12">
        <f>E37</f>
        <v>5626.75</v>
      </c>
      <c r="G37" s="12"/>
      <c r="H37" s="12"/>
      <c r="I37" s="12"/>
      <c r="J37" s="12"/>
      <c r="K37" s="12">
        <f>SUM(B37:G37)</f>
        <v>30432</v>
      </c>
      <c r="L37" s="13">
        <f>(M37-L35)/L35</f>
        <v>-0.04</v>
      </c>
      <c r="M37">
        <f>L35*0.96</f>
        <v>30432</v>
      </c>
      <c r="N37" s="14">
        <f>(M37-B37)/4</f>
        <v>5626.75</v>
      </c>
    </row>
    <row r="38" spans="1:15" ht="15" x14ac:dyDescent="0.25">
      <c r="A38" s="12" t="s">
        <v>11</v>
      </c>
      <c r="B38" s="12">
        <f>L35/4</f>
        <v>7925</v>
      </c>
      <c r="C38" s="12">
        <f>N38</f>
        <v>3011.5</v>
      </c>
      <c r="D38" s="12">
        <f>C38</f>
        <v>3011.5</v>
      </c>
      <c r="E38" s="12">
        <f t="shared" ref="E38:J38" si="4">D38</f>
        <v>3011.5</v>
      </c>
      <c r="F38" s="12">
        <f t="shared" si="4"/>
        <v>3011.5</v>
      </c>
      <c r="G38" s="12">
        <f t="shared" si="4"/>
        <v>3011.5</v>
      </c>
      <c r="H38" s="12">
        <f t="shared" si="4"/>
        <v>3011.5</v>
      </c>
      <c r="I38" s="12">
        <f t="shared" si="4"/>
        <v>3011.5</v>
      </c>
      <c r="J38" s="12">
        <f t="shared" si="4"/>
        <v>3011.5</v>
      </c>
      <c r="K38" s="12">
        <f>SUM(B38:J38)</f>
        <v>32017</v>
      </c>
      <c r="L38" s="13">
        <f>(M38-L35)/L35</f>
        <v>0.01</v>
      </c>
      <c r="M38" s="14">
        <f>L35*1.01</f>
        <v>32017</v>
      </c>
      <c r="N38" s="14">
        <f>(M38-B38)/8</f>
        <v>3011.5</v>
      </c>
      <c r="O38" s="5"/>
    </row>
    <row r="39" spans="1:15" x14ac:dyDescent="0.2">
      <c r="A39" s="5"/>
      <c r="B39" s="5"/>
      <c r="C39" s="5"/>
      <c r="D39" s="5"/>
      <c r="E39" s="5"/>
      <c r="F39" s="5"/>
      <c r="G39" s="5"/>
      <c r="H39" s="5"/>
      <c r="I39" s="5"/>
      <c r="J39" s="5"/>
      <c r="K39" s="5"/>
    </row>
    <row r="40" spans="1:15" s="9" customFormat="1" x14ac:dyDescent="0.2">
      <c r="A40" s="15" t="s">
        <v>33</v>
      </c>
      <c r="B40" s="15"/>
      <c r="C40" s="15"/>
      <c r="D40" s="15"/>
      <c r="E40" s="15"/>
      <c r="F40" s="15"/>
      <c r="G40" s="15"/>
      <c r="H40" s="15"/>
      <c r="I40" s="15"/>
      <c r="J40" s="15"/>
      <c r="K40" s="15"/>
      <c r="L40" s="16"/>
    </row>
    <row r="41" spans="1:15" s="9" customFormat="1" x14ac:dyDescent="0.2">
      <c r="A41" s="15" t="s">
        <v>12</v>
      </c>
      <c r="B41" s="15"/>
      <c r="C41" s="15"/>
      <c r="D41" s="15"/>
      <c r="E41" s="15"/>
      <c r="F41" s="15"/>
      <c r="G41" s="15"/>
      <c r="H41" s="15"/>
      <c r="I41" s="15"/>
      <c r="J41" s="15"/>
      <c r="K41" s="15"/>
      <c r="L41" s="16"/>
    </row>
    <row r="42" spans="1:15" s="9" customFormat="1" x14ac:dyDescent="0.2">
      <c r="A42" s="10"/>
      <c r="B42" s="10" t="s">
        <v>0</v>
      </c>
      <c r="C42" s="10" t="s">
        <v>1</v>
      </c>
      <c r="D42" s="10" t="s">
        <v>2</v>
      </c>
      <c r="E42" s="10" t="s">
        <v>3</v>
      </c>
      <c r="F42" s="10" t="s">
        <v>4</v>
      </c>
      <c r="G42" s="10" t="s">
        <v>5</v>
      </c>
      <c r="H42" s="10" t="s">
        <v>6</v>
      </c>
      <c r="I42" s="10" t="s">
        <v>7</v>
      </c>
      <c r="J42" s="10" t="s">
        <v>8</v>
      </c>
      <c r="K42" s="10" t="s">
        <v>9</v>
      </c>
      <c r="L42" s="11">
        <v>25000</v>
      </c>
    </row>
    <row r="43" spans="1:15" ht="15" x14ac:dyDescent="0.25">
      <c r="A43" s="12" t="s">
        <v>0</v>
      </c>
      <c r="B43" s="12">
        <f>M43</f>
        <v>23500</v>
      </c>
      <c r="C43" s="12"/>
      <c r="D43" s="12"/>
      <c r="E43" s="12"/>
      <c r="F43" s="12"/>
      <c r="G43" s="12"/>
      <c r="H43" s="12"/>
      <c r="I43" s="12"/>
      <c r="J43" s="12"/>
      <c r="K43" s="12">
        <f>SUM(B43:G43)</f>
        <v>23500</v>
      </c>
      <c r="L43" s="13">
        <f>(M43-L42)/L42</f>
        <v>-0.06</v>
      </c>
      <c r="M43">
        <f>L42*0.94</f>
        <v>23500</v>
      </c>
      <c r="N43"/>
    </row>
    <row r="44" spans="1:15" ht="15" x14ac:dyDescent="0.25">
      <c r="A44" s="12" t="s">
        <v>10</v>
      </c>
      <c r="B44" s="12">
        <f>L42/4</f>
        <v>6250</v>
      </c>
      <c r="C44" s="12">
        <f>N44</f>
        <v>4437.5</v>
      </c>
      <c r="D44" s="12">
        <f>C44</f>
        <v>4437.5</v>
      </c>
      <c r="E44" s="12">
        <f>D44</f>
        <v>4437.5</v>
      </c>
      <c r="F44" s="12">
        <f>E44</f>
        <v>4437.5</v>
      </c>
      <c r="G44" s="12"/>
      <c r="H44" s="12"/>
      <c r="I44" s="12"/>
      <c r="J44" s="12"/>
      <c r="K44" s="12">
        <f>SUM(B44:G44)</f>
        <v>24000</v>
      </c>
      <c r="L44" s="13">
        <f>(M44-L42)/L42</f>
        <v>-0.04</v>
      </c>
      <c r="M44">
        <f>L42*0.96</f>
        <v>24000</v>
      </c>
      <c r="N44" s="14">
        <f>(M44-B44)/4</f>
        <v>4437.5</v>
      </c>
    </row>
    <row r="45" spans="1:15" ht="15" x14ac:dyDescent="0.25">
      <c r="A45" s="12" t="s">
        <v>11</v>
      </c>
      <c r="B45" s="12">
        <f>L42/4</f>
        <v>6250</v>
      </c>
      <c r="C45" s="12">
        <f>N45</f>
        <v>2375</v>
      </c>
      <c r="D45" s="12">
        <f>C45</f>
        <v>2375</v>
      </c>
      <c r="E45" s="12">
        <f t="shared" ref="E45:J45" si="5">D45</f>
        <v>2375</v>
      </c>
      <c r="F45" s="12">
        <f t="shared" si="5"/>
        <v>2375</v>
      </c>
      <c r="G45" s="12">
        <f t="shared" si="5"/>
        <v>2375</v>
      </c>
      <c r="H45" s="12">
        <f t="shared" si="5"/>
        <v>2375</v>
      </c>
      <c r="I45" s="12">
        <f t="shared" si="5"/>
        <v>2375</v>
      </c>
      <c r="J45" s="12">
        <f t="shared" si="5"/>
        <v>2375</v>
      </c>
      <c r="K45" s="12">
        <f>SUM(B45:J45)</f>
        <v>25250</v>
      </c>
      <c r="L45" s="13">
        <f>(M45-L42)/L42</f>
        <v>0.01</v>
      </c>
      <c r="M45" s="14">
        <f>L42*1.01</f>
        <v>25250</v>
      </c>
      <c r="N45" s="14">
        <f>(M45-B45)/8</f>
        <v>2375</v>
      </c>
      <c r="O45" s="5"/>
    </row>
    <row r="46" spans="1:15" x14ac:dyDescent="0.2">
      <c r="A46" s="5"/>
      <c r="B46" s="5"/>
      <c r="C46" s="5"/>
      <c r="D46" s="5"/>
      <c r="E46" s="5"/>
      <c r="F46" s="5"/>
      <c r="G46" s="5"/>
      <c r="H46" s="5"/>
      <c r="I46" s="5"/>
      <c r="J46" s="5"/>
      <c r="K46" s="5"/>
    </row>
    <row r="47" spans="1:15" x14ac:dyDescent="0.2">
      <c r="A47" s="15" t="s">
        <v>34</v>
      </c>
      <c r="B47" s="15"/>
      <c r="C47" s="15"/>
      <c r="D47" s="15"/>
      <c r="E47" s="15"/>
      <c r="F47" s="15"/>
      <c r="G47" s="15"/>
      <c r="H47" s="15"/>
      <c r="I47" s="15"/>
      <c r="J47" s="15"/>
      <c r="K47" s="15"/>
      <c r="L47" s="16"/>
      <c r="M47" s="9"/>
      <c r="N47" s="9"/>
    </row>
    <row r="48" spans="1:15" ht="51.75" customHeight="1" x14ac:dyDescent="0.2">
      <c r="A48" s="29" t="s">
        <v>23</v>
      </c>
      <c r="B48" s="29"/>
      <c r="C48" s="29"/>
      <c r="D48" s="29"/>
      <c r="E48" s="29"/>
      <c r="F48" s="29"/>
      <c r="G48" s="29"/>
      <c r="H48" s="29"/>
      <c r="I48" s="29"/>
      <c r="J48" s="29"/>
      <c r="K48" s="29"/>
      <c r="L48" s="16"/>
      <c r="M48" s="9"/>
      <c r="N48" s="9"/>
    </row>
    <row r="49" spans="1:14" x14ac:dyDescent="0.2">
      <c r="A49" s="10"/>
      <c r="B49" s="10" t="s">
        <v>0</v>
      </c>
      <c r="C49" s="10" t="s">
        <v>1</v>
      </c>
      <c r="D49" s="10" t="s">
        <v>2</v>
      </c>
      <c r="E49" s="10" t="s">
        <v>3</v>
      </c>
      <c r="F49" s="10" t="s">
        <v>4</v>
      </c>
      <c r="G49" s="10" t="s">
        <v>5</v>
      </c>
      <c r="H49" s="10" t="s">
        <v>6</v>
      </c>
      <c r="I49" s="10" t="s">
        <v>7</v>
      </c>
      <c r="J49" s="10" t="s">
        <v>8</v>
      </c>
      <c r="K49" s="10" t="s">
        <v>9</v>
      </c>
      <c r="L49" s="11">
        <v>42000</v>
      </c>
      <c r="M49" s="9"/>
      <c r="N49" s="9"/>
    </row>
    <row r="50" spans="1:14" ht="15" x14ac:dyDescent="0.25">
      <c r="A50" s="12" t="s">
        <v>0</v>
      </c>
      <c r="B50" s="12">
        <f>M50</f>
        <v>39480</v>
      </c>
      <c r="C50" s="12"/>
      <c r="D50" s="12"/>
      <c r="E50" s="12"/>
      <c r="F50" s="12"/>
      <c r="G50" s="12"/>
      <c r="H50" s="12"/>
      <c r="I50" s="12"/>
      <c r="J50" s="12"/>
      <c r="K50" s="12">
        <f>SUM(B50:G50)</f>
        <v>39480</v>
      </c>
      <c r="L50" s="13">
        <f>(M50-L49)/L49</f>
        <v>-0.06</v>
      </c>
      <c r="M50">
        <f>L49*0.94</f>
        <v>39480</v>
      </c>
      <c r="N50"/>
    </row>
    <row r="51" spans="1:14" ht="15" x14ac:dyDescent="0.25">
      <c r="A51" s="12" t="s">
        <v>10</v>
      </c>
      <c r="B51" s="12">
        <f>L49/4</f>
        <v>10500</v>
      </c>
      <c r="C51" s="12">
        <f>N51</f>
        <v>7455</v>
      </c>
      <c r="D51" s="12">
        <f>C51</f>
        <v>7455</v>
      </c>
      <c r="E51" s="12">
        <f>D51</f>
        <v>7455</v>
      </c>
      <c r="F51" s="12">
        <f>E51</f>
        <v>7455</v>
      </c>
      <c r="G51" s="12"/>
      <c r="H51" s="12"/>
      <c r="I51" s="12"/>
      <c r="J51" s="12"/>
      <c r="K51" s="12">
        <f>SUM(B51:G51)</f>
        <v>40320</v>
      </c>
      <c r="L51" s="13">
        <f>(M51-L49)/L49</f>
        <v>-0.04</v>
      </c>
      <c r="M51">
        <f>L49*0.96</f>
        <v>40320</v>
      </c>
      <c r="N51" s="14">
        <f>(M51-B51)/4</f>
        <v>7455</v>
      </c>
    </row>
    <row r="52" spans="1:14" ht="15" x14ac:dyDescent="0.25">
      <c r="A52" s="12" t="s">
        <v>11</v>
      </c>
      <c r="B52" s="12">
        <f>L49/4</f>
        <v>10500</v>
      </c>
      <c r="C52" s="12">
        <f>N52</f>
        <v>3990</v>
      </c>
      <c r="D52" s="12">
        <f>C52</f>
        <v>3990</v>
      </c>
      <c r="E52" s="12">
        <f t="shared" ref="E52:J52" si="6">D52</f>
        <v>3990</v>
      </c>
      <c r="F52" s="12">
        <f t="shared" si="6"/>
        <v>3990</v>
      </c>
      <c r="G52" s="12">
        <f t="shared" si="6"/>
        <v>3990</v>
      </c>
      <c r="H52" s="12">
        <f t="shared" si="6"/>
        <v>3990</v>
      </c>
      <c r="I52" s="12">
        <f t="shared" si="6"/>
        <v>3990</v>
      </c>
      <c r="J52" s="12">
        <f t="shared" si="6"/>
        <v>3990</v>
      </c>
      <c r="K52" s="12">
        <f>SUM(B52:J52)</f>
        <v>42420</v>
      </c>
      <c r="L52" s="13">
        <f>(M52-L49)/L49</f>
        <v>0.01</v>
      </c>
      <c r="M52" s="14">
        <f>L49*1.01</f>
        <v>42420</v>
      </c>
      <c r="N52" s="14">
        <f>(M52-B52)/8</f>
        <v>3990</v>
      </c>
    </row>
    <row r="53" spans="1:14" x14ac:dyDescent="0.2">
      <c r="A53" s="5"/>
      <c r="B53" s="5"/>
      <c r="C53" s="5"/>
      <c r="D53" s="5"/>
      <c r="E53" s="5"/>
      <c r="F53" s="5"/>
      <c r="G53" s="5"/>
      <c r="H53" s="5"/>
      <c r="I53" s="5"/>
      <c r="J53" s="5"/>
      <c r="K53" s="5"/>
      <c r="L53" s="17"/>
    </row>
    <row r="54" spans="1:14" x14ac:dyDescent="0.2">
      <c r="A54" s="15" t="s">
        <v>35</v>
      </c>
      <c r="B54" s="15"/>
      <c r="C54" s="15"/>
      <c r="D54" s="15"/>
      <c r="E54" s="15"/>
      <c r="F54" s="15"/>
      <c r="G54" s="15"/>
      <c r="H54" s="15"/>
      <c r="I54" s="15"/>
      <c r="J54" s="15"/>
      <c r="K54" s="15"/>
      <c r="L54" s="18"/>
      <c r="M54" s="9"/>
      <c r="N54" s="9"/>
    </row>
    <row r="55" spans="1:14" x14ac:dyDescent="0.2">
      <c r="A55" s="15" t="s">
        <v>24</v>
      </c>
      <c r="B55" s="15"/>
      <c r="C55" s="15"/>
      <c r="D55" s="15"/>
      <c r="E55" s="15"/>
      <c r="F55" s="15"/>
      <c r="G55" s="15"/>
      <c r="H55" s="15"/>
      <c r="I55" s="15"/>
      <c r="J55" s="15"/>
      <c r="K55" s="15"/>
      <c r="L55" s="16"/>
      <c r="M55" s="9"/>
      <c r="N55" s="9"/>
    </row>
    <row r="56" spans="1:14" x14ac:dyDescent="0.2">
      <c r="A56" s="10"/>
      <c r="B56" s="10" t="s">
        <v>0</v>
      </c>
      <c r="C56" s="10" t="s">
        <v>1</v>
      </c>
      <c r="D56" s="10" t="s">
        <v>2</v>
      </c>
      <c r="E56" s="10" t="s">
        <v>3</v>
      </c>
      <c r="F56" s="10" t="s">
        <v>4</v>
      </c>
      <c r="G56" s="10" t="s">
        <v>5</v>
      </c>
      <c r="H56" s="10" t="s">
        <v>6</v>
      </c>
      <c r="I56" s="10" t="s">
        <v>7</v>
      </c>
      <c r="J56" s="10" t="s">
        <v>8</v>
      </c>
      <c r="K56" s="10" t="s">
        <v>9</v>
      </c>
      <c r="L56" s="11">
        <v>45500</v>
      </c>
      <c r="M56" s="9"/>
      <c r="N56" s="9"/>
    </row>
    <row r="57" spans="1:14" ht="15" x14ac:dyDescent="0.25">
      <c r="A57" s="12" t="s">
        <v>0</v>
      </c>
      <c r="B57" s="12">
        <f>M57</f>
        <v>42770</v>
      </c>
      <c r="C57" s="12"/>
      <c r="D57" s="12"/>
      <c r="E57" s="12"/>
      <c r="F57" s="12"/>
      <c r="G57" s="12"/>
      <c r="H57" s="12"/>
      <c r="I57" s="12"/>
      <c r="J57" s="12"/>
      <c r="K57" s="12">
        <f>SUM(B57:G57)</f>
        <v>42770</v>
      </c>
      <c r="L57" s="13">
        <f>(M57-L56)/L56</f>
        <v>-0.06</v>
      </c>
      <c r="M57">
        <f>L56*0.94</f>
        <v>42770</v>
      </c>
      <c r="N57"/>
    </row>
    <row r="58" spans="1:14" ht="15" x14ac:dyDescent="0.25">
      <c r="A58" s="12" t="s">
        <v>10</v>
      </c>
      <c r="B58" s="12">
        <f>L56/4</f>
        <v>11375</v>
      </c>
      <c r="C58" s="12">
        <f>N58</f>
        <v>8076.25</v>
      </c>
      <c r="D58" s="12">
        <f>C58</f>
        <v>8076.25</v>
      </c>
      <c r="E58" s="12">
        <f>D58</f>
        <v>8076.25</v>
      </c>
      <c r="F58" s="12">
        <f>E58</f>
        <v>8076.25</v>
      </c>
      <c r="G58" s="12"/>
      <c r="H58" s="12"/>
      <c r="I58" s="12"/>
      <c r="J58" s="12"/>
      <c r="K58" s="12">
        <f>SUM(B58:G58)</f>
        <v>43680</v>
      </c>
      <c r="L58" s="13">
        <f>(M58-L56)/L56</f>
        <v>-0.04</v>
      </c>
      <c r="M58">
        <f>L56*0.96</f>
        <v>43680</v>
      </c>
      <c r="N58" s="14">
        <f>(M58-B58)/4</f>
        <v>8076.25</v>
      </c>
    </row>
    <row r="59" spans="1:14" ht="15" x14ac:dyDescent="0.25">
      <c r="A59" s="12" t="s">
        <v>11</v>
      </c>
      <c r="B59" s="12">
        <f>L56/4</f>
        <v>11375</v>
      </c>
      <c r="C59" s="12">
        <f>N59</f>
        <v>4322.5</v>
      </c>
      <c r="D59" s="12">
        <f>C59</f>
        <v>4322.5</v>
      </c>
      <c r="E59" s="12">
        <f t="shared" ref="E59:J59" si="7">D59</f>
        <v>4322.5</v>
      </c>
      <c r="F59" s="12">
        <f t="shared" si="7"/>
        <v>4322.5</v>
      </c>
      <c r="G59" s="12">
        <f t="shared" si="7"/>
        <v>4322.5</v>
      </c>
      <c r="H59" s="12">
        <f t="shared" si="7"/>
        <v>4322.5</v>
      </c>
      <c r="I59" s="12">
        <f t="shared" si="7"/>
        <v>4322.5</v>
      </c>
      <c r="J59" s="12">
        <f t="shared" si="7"/>
        <v>4322.5</v>
      </c>
      <c r="K59" s="12">
        <f>SUM(B59:J59)</f>
        <v>45955</v>
      </c>
      <c r="L59" s="13">
        <f>(M59-L56)/L56</f>
        <v>0.01</v>
      </c>
      <c r="M59" s="14">
        <f>L56*1.01</f>
        <v>45955</v>
      </c>
      <c r="N59" s="14">
        <f>(M59-B59)/8</f>
        <v>4322.5</v>
      </c>
    </row>
    <row r="60" spans="1:14" x14ac:dyDescent="0.2">
      <c r="A60" s="5"/>
      <c r="B60" s="5"/>
      <c r="C60" s="5"/>
      <c r="D60" s="5"/>
      <c r="E60" s="5"/>
      <c r="F60" s="5"/>
      <c r="G60" s="5"/>
      <c r="H60" s="5"/>
      <c r="I60" s="5"/>
      <c r="J60" s="5"/>
      <c r="K60" s="5"/>
    </row>
    <row r="61" spans="1:14" x14ac:dyDescent="0.2">
      <c r="A61" s="15" t="s">
        <v>36</v>
      </c>
      <c r="B61" s="15"/>
      <c r="C61" s="15"/>
      <c r="D61" s="15"/>
      <c r="E61" s="15"/>
      <c r="F61" s="15"/>
      <c r="G61" s="15"/>
      <c r="H61" s="15"/>
      <c r="I61" s="15"/>
      <c r="J61" s="15"/>
      <c r="K61" s="15"/>
      <c r="L61" s="16"/>
      <c r="M61" s="9"/>
      <c r="N61" s="9"/>
    </row>
    <row r="62" spans="1:14" x14ac:dyDescent="0.2">
      <c r="A62" s="15" t="s">
        <v>25</v>
      </c>
      <c r="B62" s="15"/>
      <c r="C62" s="15"/>
      <c r="D62" s="15"/>
      <c r="E62" s="15"/>
      <c r="F62" s="15"/>
      <c r="G62" s="15"/>
      <c r="H62" s="15"/>
      <c r="I62" s="15"/>
      <c r="J62" s="15"/>
      <c r="K62" s="15"/>
      <c r="L62" s="16"/>
      <c r="M62" s="9"/>
      <c r="N62" s="9"/>
    </row>
    <row r="63" spans="1:14" x14ac:dyDescent="0.2">
      <c r="A63" s="10"/>
      <c r="B63" s="10" t="s">
        <v>0</v>
      </c>
      <c r="C63" s="10" t="s">
        <v>1</v>
      </c>
      <c r="D63" s="10" t="s">
        <v>2</v>
      </c>
      <c r="E63" s="10" t="s">
        <v>3</v>
      </c>
      <c r="F63" s="10" t="s">
        <v>4</v>
      </c>
      <c r="G63" s="10" t="s">
        <v>5</v>
      </c>
      <c r="H63" s="10" t="s">
        <v>6</v>
      </c>
      <c r="I63" s="10" t="s">
        <v>7</v>
      </c>
      <c r="J63" s="10" t="s">
        <v>8</v>
      </c>
      <c r="K63" s="10" t="s">
        <v>9</v>
      </c>
      <c r="L63" s="11">
        <v>35400</v>
      </c>
      <c r="M63" s="9"/>
      <c r="N63" s="9"/>
    </row>
    <row r="64" spans="1:14" ht="15" x14ac:dyDescent="0.25">
      <c r="A64" s="12" t="s">
        <v>0</v>
      </c>
      <c r="B64" s="12">
        <f>M64</f>
        <v>33276</v>
      </c>
      <c r="C64" s="12"/>
      <c r="D64" s="12"/>
      <c r="E64" s="12"/>
      <c r="F64" s="12"/>
      <c r="G64" s="12"/>
      <c r="H64" s="12"/>
      <c r="I64" s="12"/>
      <c r="J64" s="12"/>
      <c r="K64" s="12">
        <f>SUM(B64:G64)</f>
        <v>33276</v>
      </c>
      <c r="L64" s="13">
        <f>(M64-L63)/L63</f>
        <v>-0.06</v>
      </c>
      <c r="M64">
        <f>L63*0.94</f>
        <v>33276</v>
      </c>
      <c r="N64"/>
    </row>
    <row r="65" spans="1:14" ht="15" x14ac:dyDescent="0.25">
      <c r="A65" s="12" t="s">
        <v>10</v>
      </c>
      <c r="B65" s="12">
        <f>L63/4</f>
        <v>8850</v>
      </c>
      <c r="C65" s="12">
        <f>N65</f>
        <v>6283.5</v>
      </c>
      <c r="D65" s="12">
        <f>C65</f>
        <v>6283.5</v>
      </c>
      <c r="E65" s="12">
        <f>D65</f>
        <v>6283.5</v>
      </c>
      <c r="F65" s="12">
        <f>E65</f>
        <v>6283.5</v>
      </c>
      <c r="G65" s="12"/>
      <c r="H65" s="12"/>
      <c r="I65" s="12"/>
      <c r="J65" s="12"/>
      <c r="K65" s="12">
        <f>SUM(B65:G65)</f>
        <v>33984</v>
      </c>
      <c r="L65" s="13">
        <f>(M65-L63)/L63</f>
        <v>-0.04</v>
      </c>
      <c r="M65">
        <f>L63*0.96</f>
        <v>33984</v>
      </c>
      <c r="N65" s="14">
        <f>(M65-B65)/4</f>
        <v>6283.5</v>
      </c>
    </row>
    <row r="66" spans="1:14" ht="15" x14ac:dyDescent="0.25">
      <c r="A66" s="12" t="s">
        <v>11</v>
      </c>
      <c r="B66" s="12">
        <f>L63/4</f>
        <v>8850</v>
      </c>
      <c r="C66" s="12">
        <f>N66</f>
        <v>3363</v>
      </c>
      <c r="D66" s="12">
        <f>C66</f>
        <v>3363</v>
      </c>
      <c r="E66" s="12">
        <f t="shared" ref="E66:J66" si="8">D66</f>
        <v>3363</v>
      </c>
      <c r="F66" s="12">
        <f t="shared" si="8"/>
        <v>3363</v>
      </c>
      <c r="G66" s="12">
        <f t="shared" si="8"/>
        <v>3363</v>
      </c>
      <c r="H66" s="12">
        <f t="shared" si="8"/>
        <v>3363</v>
      </c>
      <c r="I66" s="12">
        <f t="shared" si="8"/>
        <v>3363</v>
      </c>
      <c r="J66" s="12">
        <f t="shared" si="8"/>
        <v>3363</v>
      </c>
      <c r="K66" s="12">
        <f>SUM(B66:J66)</f>
        <v>35754</v>
      </c>
      <c r="L66" s="13">
        <f>(M66-L63)/L63</f>
        <v>0.01</v>
      </c>
      <c r="M66" s="14">
        <f>L63*1.01</f>
        <v>35754</v>
      </c>
      <c r="N66" s="14">
        <f>(M66-B66)/8</f>
        <v>3363</v>
      </c>
    </row>
    <row r="68" spans="1:14" x14ac:dyDescent="0.2">
      <c r="A68" s="15" t="s">
        <v>37</v>
      </c>
      <c r="B68" s="15"/>
      <c r="C68" s="15"/>
      <c r="D68" s="15"/>
      <c r="E68" s="15"/>
      <c r="F68" s="15"/>
      <c r="G68" s="15"/>
      <c r="H68" s="15"/>
      <c r="I68" s="15"/>
      <c r="J68" s="15"/>
      <c r="K68" s="15"/>
      <c r="L68" s="16"/>
      <c r="M68" s="9"/>
      <c r="N68" s="9"/>
    </row>
    <row r="69" spans="1:14" x14ac:dyDescent="0.2">
      <c r="A69" s="15" t="s">
        <v>19</v>
      </c>
      <c r="B69" s="15"/>
      <c r="C69" s="15"/>
      <c r="D69" s="15"/>
      <c r="E69" s="15"/>
      <c r="F69" s="15"/>
      <c r="G69" s="15"/>
      <c r="H69" s="15"/>
      <c r="I69" s="15"/>
      <c r="J69" s="15"/>
      <c r="K69" s="15"/>
      <c r="L69" s="16"/>
      <c r="M69" s="9"/>
      <c r="N69" s="9"/>
    </row>
    <row r="70" spans="1:14" x14ac:dyDescent="0.2">
      <c r="A70" s="10"/>
      <c r="B70" s="10" t="s">
        <v>0</v>
      </c>
      <c r="C70" s="10" t="s">
        <v>1</v>
      </c>
      <c r="D70" s="10" t="s">
        <v>2</v>
      </c>
      <c r="E70" s="10" t="s">
        <v>3</v>
      </c>
      <c r="F70" s="10" t="s">
        <v>4</v>
      </c>
      <c r="G70" s="10" t="s">
        <v>5</v>
      </c>
      <c r="H70" s="10" t="s">
        <v>6</v>
      </c>
      <c r="I70" s="10" t="s">
        <v>7</v>
      </c>
      <c r="J70" s="10" t="s">
        <v>8</v>
      </c>
      <c r="K70" s="10" t="s">
        <v>9</v>
      </c>
      <c r="L70" s="11">
        <v>77440</v>
      </c>
      <c r="M70" s="9"/>
      <c r="N70" s="9"/>
    </row>
    <row r="71" spans="1:14" ht="15" x14ac:dyDescent="0.25">
      <c r="A71" s="12" t="s">
        <v>0</v>
      </c>
      <c r="B71" s="12">
        <f>M71</f>
        <v>72793.599999999991</v>
      </c>
      <c r="C71" s="12"/>
      <c r="D71" s="12"/>
      <c r="E71" s="12"/>
      <c r="F71" s="12"/>
      <c r="G71" s="12"/>
      <c r="H71" s="12"/>
      <c r="I71" s="12"/>
      <c r="J71" s="12"/>
      <c r="K71" s="12">
        <f>SUM(B71:G71)</f>
        <v>72793.599999999991</v>
      </c>
      <c r="L71" s="13">
        <f>(M71-L70)/L70</f>
        <v>-6.0000000000000116E-2</v>
      </c>
      <c r="M71">
        <f>L70*0.94</f>
        <v>72793.599999999991</v>
      </c>
      <c r="N71"/>
    </row>
    <row r="72" spans="1:14" ht="15" x14ac:dyDescent="0.25">
      <c r="A72" s="12" t="s">
        <v>10</v>
      </c>
      <c r="B72" s="12">
        <f>L70/4</f>
        <v>19360</v>
      </c>
      <c r="C72" s="12">
        <f>N72</f>
        <v>13745.599999999999</v>
      </c>
      <c r="D72" s="12">
        <f>C72</f>
        <v>13745.599999999999</v>
      </c>
      <c r="E72" s="12">
        <f>D72</f>
        <v>13745.599999999999</v>
      </c>
      <c r="F72" s="12">
        <f>E72</f>
        <v>13745.599999999999</v>
      </c>
      <c r="G72" s="12"/>
      <c r="H72" s="12"/>
      <c r="I72" s="12"/>
      <c r="J72" s="12"/>
      <c r="K72" s="12">
        <f>SUM(B72:G72)</f>
        <v>74342.399999999994</v>
      </c>
      <c r="L72" s="13">
        <f>(M72-L70)/L70</f>
        <v>-4.0000000000000077E-2</v>
      </c>
      <c r="M72">
        <f>L70*0.96</f>
        <v>74342.399999999994</v>
      </c>
      <c r="N72" s="14">
        <f>(M72-B72)/4</f>
        <v>13745.599999999999</v>
      </c>
    </row>
    <row r="73" spans="1:14" ht="15" x14ac:dyDescent="0.25">
      <c r="A73" s="12" t="s">
        <v>11</v>
      </c>
      <c r="B73" s="12">
        <f>L70/4</f>
        <v>19360</v>
      </c>
      <c r="C73" s="12">
        <f>N73</f>
        <v>7356.7999999999993</v>
      </c>
      <c r="D73" s="12">
        <f>C73</f>
        <v>7356.7999999999993</v>
      </c>
      <c r="E73" s="12">
        <f t="shared" ref="E73" si="9">D73</f>
        <v>7356.7999999999993</v>
      </c>
      <c r="F73" s="12">
        <f t="shared" ref="F73" si="10">E73</f>
        <v>7356.7999999999993</v>
      </c>
      <c r="G73" s="12">
        <f t="shared" ref="G73" si="11">F73</f>
        <v>7356.7999999999993</v>
      </c>
      <c r="H73" s="12">
        <f t="shared" ref="H73" si="12">G73</f>
        <v>7356.7999999999993</v>
      </c>
      <c r="I73" s="12">
        <f t="shared" ref="I73" si="13">H73</f>
        <v>7356.7999999999993</v>
      </c>
      <c r="J73" s="12">
        <f t="shared" ref="J73" si="14">I73</f>
        <v>7356.7999999999993</v>
      </c>
      <c r="K73" s="12">
        <f>SUM(B73:J73)</f>
        <v>78214.400000000009</v>
      </c>
      <c r="L73" s="13">
        <f>(M73-L70)/L70</f>
        <v>9.9999999999999256E-3</v>
      </c>
      <c r="M73" s="14">
        <f>L70*1.01</f>
        <v>78214.399999999994</v>
      </c>
      <c r="N73" s="14">
        <f>(M73-B73)/8</f>
        <v>7356.7999999999993</v>
      </c>
    </row>
    <row r="74" spans="1:14" ht="15.75" thickBot="1" x14ac:dyDescent="0.3">
      <c r="A74" s="20"/>
      <c r="B74" s="20"/>
      <c r="C74" s="20"/>
      <c r="D74" s="20"/>
      <c r="E74" s="20"/>
      <c r="F74" s="20"/>
      <c r="G74" s="20"/>
      <c r="H74" s="20"/>
      <c r="I74" s="20"/>
      <c r="J74" s="20"/>
      <c r="K74" s="20"/>
      <c r="L74" s="13"/>
      <c r="M74" s="14"/>
      <c r="N74" s="14"/>
    </row>
    <row r="75" spans="1:14" ht="13.5" thickBot="1" x14ac:dyDescent="0.25">
      <c r="A75" s="21" t="s">
        <v>38</v>
      </c>
      <c r="B75" s="22"/>
      <c r="C75" s="22"/>
      <c r="D75" s="22"/>
      <c r="E75" s="22"/>
      <c r="F75" s="22"/>
      <c r="G75" s="22"/>
      <c r="H75" s="22"/>
      <c r="I75" s="22"/>
      <c r="J75" s="22"/>
      <c r="K75" s="23"/>
      <c r="L75" s="16"/>
      <c r="M75" s="9"/>
      <c r="N75" s="9"/>
    </row>
    <row r="76" spans="1:14" ht="13.5" thickBot="1" x14ac:dyDescent="0.25">
      <c r="A76" s="21" t="s">
        <v>47</v>
      </c>
      <c r="B76" s="22"/>
      <c r="C76" s="22"/>
      <c r="D76" s="22"/>
      <c r="E76" s="22"/>
      <c r="F76" s="22"/>
      <c r="G76" s="22"/>
      <c r="H76" s="22"/>
      <c r="I76" s="22"/>
      <c r="J76" s="22"/>
      <c r="K76" s="23"/>
      <c r="L76" s="16"/>
      <c r="M76" s="9"/>
      <c r="N76" s="9"/>
    </row>
    <row r="77" spans="1:14" x14ac:dyDescent="0.2">
      <c r="A77" s="15"/>
      <c r="B77" s="15"/>
      <c r="C77" s="15"/>
      <c r="D77" s="15"/>
      <c r="E77" s="15"/>
      <c r="F77" s="15"/>
      <c r="G77" s="15"/>
      <c r="H77" s="15"/>
      <c r="I77" s="15"/>
      <c r="J77" s="15"/>
      <c r="K77" s="15"/>
      <c r="L77" s="16"/>
      <c r="M77" s="9"/>
      <c r="N77" s="9"/>
    </row>
    <row r="78" spans="1:14" x14ac:dyDescent="0.2">
      <c r="A78" s="15" t="s">
        <v>39</v>
      </c>
      <c r="B78" s="15"/>
      <c r="C78" s="15"/>
      <c r="D78" s="15"/>
      <c r="E78" s="15"/>
      <c r="F78" s="15"/>
      <c r="G78" s="15"/>
      <c r="H78" s="15"/>
      <c r="I78" s="15"/>
      <c r="J78" s="15"/>
      <c r="K78" s="15"/>
      <c r="L78" s="16"/>
      <c r="M78" s="9"/>
      <c r="N78" s="9"/>
    </row>
    <row r="79" spans="1:14" x14ac:dyDescent="0.2">
      <c r="A79" s="15" t="s">
        <v>20</v>
      </c>
      <c r="B79" s="15"/>
      <c r="C79" s="15"/>
      <c r="D79" s="15"/>
      <c r="E79" s="15"/>
      <c r="F79" s="15"/>
      <c r="G79" s="15"/>
      <c r="H79" s="15"/>
      <c r="I79" s="15"/>
      <c r="J79" s="15"/>
      <c r="K79" s="15"/>
      <c r="L79" s="16"/>
      <c r="M79" s="9"/>
      <c r="N79" s="9"/>
    </row>
    <row r="80" spans="1:14" x14ac:dyDescent="0.2">
      <c r="A80" s="10"/>
      <c r="B80" s="10" t="s">
        <v>0</v>
      </c>
      <c r="C80" s="10" t="s">
        <v>1</v>
      </c>
      <c r="D80" s="10" t="s">
        <v>2</v>
      </c>
      <c r="E80" s="10" t="s">
        <v>3</v>
      </c>
      <c r="F80" s="10" t="s">
        <v>4</v>
      </c>
      <c r="G80" s="10" t="s">
        <v>5</v>
      </c>
      <c r="H80" s="10" t="s">
        <v>6</v>
      </c>
      <c r="I80" s="10" t="s">
        <v>7</v>
      </c>
      <c r="J80" s="10" t="s">
        <v>8</v>
      </c>
      <c r="K80" s="10" t="s">
        <v>9</v>
      </c>
      <c r="L80" s="11">
        <v>64900</v>
      </c>
      <c r="M80" s="9"/>
      <c r="N80" s="9"/>
    </row>
    <row r="81" spans="1:14" ht="15" x14ac:dyDescent="0.25">
      <c r="A81" s="12" t="s">
        <v>0</v>
      </c>
      <c r="B81" s="12">
        <f>M81</f>
        <v>61006</v>
      </c>
      <c r="C81" s="12"/>
      <c r="D81" s="12"/>
      <c r="E81" s="12"/>
      <c r="F81" s="12"/>
      <c r="G81" s="12"/>
      <c r="H81" s="12"/>
      <c r="I81" s="12"/>
      <c r="J81" s="12"/>
      <c r="K81" s="12">
        <f>SUM(B81:G81)</f>
        <v>61006</v>
      </c>
      <c r="L81" s="13">
        <f>(M81-L80)/L80</f>
        <v>-0.06</v>
      </c>
      <c r="M81">
        <f>L80*0.94</f>
        <v>61006</v>
      </c>
      <c r="N81"/>
    </row>
    <row r="82" spans="1:14" ht="15" x14ac:dyDescent="0.25">
      <c r="A82" s="12" t="s">
        <v>10</v>
      </c>
      <c r="B82" s="12">
        <f>L80/4</f>
        <v>16225</v>
      </c>
      <c r="C82" s="12">
        <f>N82</f>
        <v>11519.75</v>
      </c>
      <c r="D82" s="12">
        <f>C82</f>
        <v>11519.75</v>
      </c>
      <c r="E82" s="12">
        <f>D82</f>
        <v>11519.75</v>
      </c>
      <c r="F82" s="12">
        <f>E82</f>
        <v>11519.75</v>
      </c>
      <c r="G82" s="12"/>
      <c r="H82" s="12"/>
      <c r="I82" s="12"/>
      <c r="J82" s="12"/>
      <c r="K82" s="12">
        <f>SUM(B82:G82)</f>
        <v>62304</v>
      </c>
      <c r="L82" s="13">
        <f>(M82-L80)/L80</f>
        <v>-0.04</v>
      </c>
      <c r="M82">
        <f>L80*0.96</f>
        <v>62304</v>
      </c>
      <c r="N82" s="14">
        <f>(M82-B82)/4</f>
        <v>11519.75</v>
      </c>
    </row>
    <row r="83" spans="1:14" ht="15" x14ac:dyDescent="0.25">
      <c r="A83" s="12" t="s">
        <v>11</v>
      </c>
      <c r="B83" s="12">
        <f>L80/4</f>
        <v>16225</v>
      </c>
      <c r="C83" s="12">
        <f>N83</f>
        <v>6165.5</v>
      </c>
      <c r="D83" s="12">
        <f>C83</f>
        <v>6165.5</v>
      </c>
      <c r="E83" s="12">
        <f t="shared" ref="E83" si="15">D83</f>
        <v>6165.5</v>
      </c>
      <c r="F83" s="12">
        <f t="shared" ref="F83" si="16">E83</f>
        <v>6165.5</v>
      </c>
      <c r="G83" s="12">
        <f t="shared" ref="G83" si="17">F83</f>
        <v>6165.5</v>
      </c>
      <c r="H83" s="12">
        <f t="shared" ref="H83" si="18">G83</f>
        <v>6165.5</v>
      </c>
      <c r="I83" s="12">
        <f t="shared" ref="I83" si="19">H83</f>
        <v>6165.5</v>
      </c>
      <c r="J83" s="12">
        <f t="shared" ref="J83" si="20">I83</f>
        <v>6165.5</v>
      </c>
      <c r="K83" s="12">
        <f>SUM(B83:J83)</f>
        <v>65549</v>
      </c>
      <c r="L83" s="13">
        <f>(M83-L80)/L80</f>
        <v>0.01</v>
      </c>
      <c r="M83" s="14">
        <f>L80*1.01</f>
        <v>65549</v>
      </c>
      <c r="N83" s="14">
        <f>(M83-B83)/8</f>
        <v>6165.5</v>
      </c>
    </row>
    <row r="84" spans="1:14" ht="15" x14ac:dyDescent="0.25">
      <c r="A84" s="20"/>
      <c r="B84" s="20"/>
      <c r="C84" s="20"/>
      <c r="D84" s="20"/>
      <c r="E84" s="20"/>
      <c r="F84" s="20"/>
      <c r="G84" s="20"/>
      <c r="H84" s="20"/>
      <c r="I84" s="20"/>
      <c r="J84" s="20"/>
      <c r="K84" s="20"/>
      <c r="L84" s="13"/>
      <c r="M84" s="14"/>
      <c r="N84" s="14"/>
    </row>
    <row r="85" spans="1:14" x14ac:dyDescent="0.2">
      <c r="A85" s="15" t="s">
        <v>40</v>
      </c>
      <c r="B85" s="15"/>
      <c r="C85" s="15"/>
      <c r="D85" s="15"/>
      <c r="E85" s="15"/>
      <c r="F85" s="15"/>
      <c r="G85" s="15"/>
      <c r="H85" s="15"/>
      <c r="I85" s="15"/>
      <c r="J85" s="15"/>
      <c r="K85" s="15"/>
      <c r="L85" s="16"/>
      <c r="M85" s="9"/>
      <c r="N85" s="9"/>
    </row>
    <row r="86" spans="1:14" x14ac:dyDescent="0.2">
      <c r="A86" s="15" t="s">
        <v>21</v>
      </c>
      <c r="B86" s="15"/>
      <c r="C86" s="15"/>
      <c r="D86" s="15"/>
      <c r="E86" s="15"/>
      <c r="F86" s="15"/>
      <c r="G86" s="15"/>
      <c r="H86" s="15"/>
      <c r="I86" s="15"/>
      <c r="J86" s="15"/>
      <c r="K86" s="15"/>
      <c r="L86" s="16"/>
      <c r="M86" s="9"/>
      <c r="N86" s="9"/>
    </row>
    <row r="87" spans="1:14" x14ac:dyDescent="0.2">
      <c r="A87" s="10"/>
      <c r="B87" s="10" t="s">
        <v>0</v>
      </c>
      <c r="C87" s="10" t="s">
        <v>1</v>
      </c>
      <c r="D87" s="10" t="s">
        <v>2</v>
      </c>
      <c r="E87" s="10" t="s">
        <v>3</v>
      </c>
      <c r="F87" s="10" t="s">
        <v>4</v>
      </c>
      <c r="G87" s="10" t="s">
        <v>5</v>
      </c>
      <c r="H87" s="10" t="s">
        <v>6</v>
      </c>
      <c r="I87" s="10" t="s">
        <v>7</v>
      </c>
      <c r="J87" s="10" t="s">
        <v>8</v>
      </c>
      <c r="K87" s="10" t="s">
        <v>9</v>
      </c>
      <c r="L87" s="11">
        <v>60720</v>
      </c>
      <c r="M87" s="9"/>
      <c r="N87" s="9"/>
    </row>
    <row r="88" spans="1:14" ht="15" x14ac:dyDescent="0.25">
      <c r="A88" s="12" t="s">
        <v>0</v>
      </c>
      <c r="B88" s="12">
        <f>M88</f>
        <v>57076.799999999996</v>
      </c>
      <c r="C88" s="12"/>
      <c r="D88" s="12"/>
      <c r="E88" s="12"/>
      <c r="F88" s="12"/>
      <c r="G88" s="12"/>
      <c r="H88" s="12"/>
      <c r="I88" s="12"/>
      <c r="J88" s="12"/>
      <c r="K88" s="12">
        <f>SUM(B88:G88)</f>
        <v>57076.799999999996</v>
      </c>
      <c r="L88" s="13">
        <f>(M88-L87)/L87</f>
        <v>-6.0000000000000074E-2</v>
      </c>
      <c r="M88">
        <f>L87*0.94</f>
        <v>57076.799999999996</v>
      </c>
      <c r="N88"/>
    </row>
    <row r="89" spans="1:14" ht="15" x14ac:dyDescent="0.25">
      <c r="A89" s="12" t="s">
        <v>10</v>
      </c>
      <c r="B89" s="12">
        <f>L87/4</f>
        <v>15180</v>
      </c>
      <c r="C89" s="12">
        <f>N89</f>
        <v>10777.8</v>
      </c>
      <c r="D89" s="12">
        <f>C89</f>
        <v>10777.8</v>
      </c>
      <c r="E89" s="12">
        <f>D89</f>
        <v>10777.8</v>
      </c>
      <c r="F89" s="12">
        <f>E89</f>
        <v>10777.8</v>
      </c>
      <c r="G89" s="12"/>
      <c r="H89" s="12"/>
      <c r="I89" s="12"/>
      <c r="J89" s="12"/>
      <c r="K89" s="12">
        <f>SUM(B89:G89)</f>
        <v>58291.199999999997</v>
      </c>
      <c r="L89" s="13">
        <f>(M89-L87)/L87</f>
        <v>-4.0000000000000049E-2</v>
      </c>
      <c r="M89">
        <f>L87*0.96</f>
        <v>58291.199999999997</v>
      </c>
      <c r="N89" s="14">
        <f>(M89-B89)/4</f>
        <v>10777.8</v>
      </c>
    </row>
    <row r="90" spans="1:14" ht="15" x14ac:dyDescent="0.25">
      <c r="A90" s="12" t="s">
        <v>11</v>
      </c>
      <c r="B90" s="12">
        <f>L87/4</f>
        <v>15180</v>
      </c>
      <c r="C90" s="12">
        <f>N90</f>
        <v>5768.4</v>
      </c>
      <c r="D90" s="12">
        <f>C90</f>
        <v>5768.4</v>
      </c>
      <c r="E90" s="12">
        <f t="shared" ref="E90" si="21">D90</f>
        <v>5768.4</v>
      </c>
      <c r="F90" s="12">
        <f t="shared" ref="F90" si="22">E90</f>
        <v>5768.4</v>
      </c>
      <c r="G90" s="12">
        <f t="shared" ref="G90" si="23">F90</f>
        <v>5768.4</v>
      </c>
      <c r="H90" s="12">
        <f t="shared" ref="H90" si="24">G90</f>
        <v>5768.4</v>
      </c>
      <c r="I90" s="12">
        <f t="shared" ref="I90" si="25">H90</f>
        <v>5768.4</v>
      </c>
      <c r="J90" s="12">
        <f t="shared" ref="J90" si="26">I90</f>
        <v>5768.4</v>
      </c>
      <c r="K90" s="12">
        <f>SUM(B90:J90)</f>
        <v>61327.200000000012</v>
      </c>
      <c r="L90" s="13">
        <f>(M90-L87)/L87</f>
        <v>9.9999999999999516E-3</v>
      </c>
      <c r="M90" s="14">
        <f>L87*1.01</f>
        <v>61327.199999999997</v>
      </c>
      <c r="N90" s="14">
        <f>(M90-B90)/8</f>
        <v>5768.4</v>
      </c>
    </row>
    <row r="91" spans="1:14" ht="15" x14ac:dyDescent="0.25">
      <c r="A91" s="20"/>
      <c r="B91" s="20"/>
      <c r="C91" s="20"/>
      <c r="D91" s="20"/>
      <c r="E91" s="20"/>
      <c r="F91" s="20"/>
      <c r="G91" s="20"/>
      <c r="H91" s="20"/>
      <c r="I91" s="20"/>
      <c r="J91" s="20"/>
      <c r="K91" s="20"/>
      <c r="L91" s="13"/>
      <c r="M91" s="14"/>
      <c r="N91" s="14"/>
    </row>
    <row r="92" spans="1:14" x14ac:dyDescent="0.2">
      <c r="A92" s="15" t="s">
        <v>41</v>
      </c>
      <c r="B92" s="15"/>
      <c r="C92" s="15"/>
      <c r="D92" s="15"/>
      <c r="E92" s="15"/>
      <c r="F92" s="15"/>
      <c r="G92" s="15"/>
      <c r="H92" s="15"/>
      <c r="I92" s="15"/>
      <c r="J92" s="15"/>
      <c r="K92" s="15"/>
      <c r="L92" s="16"/>
      <c r="M92" s="9"/>
      <c r="N92" s="9"/>
    </row>
    <row r="93" spans="1:14" x14ac:dyDescent="0.2">
      <c r="A93" s="15" t="s">
        <v>22</v>
      </c>
      <c r="B93" s="15"/>
      <c r="C93" s="15"/>
      <c r="D93" s="15"/>
      <c r="E93" s="15"/>
      <c r="F93" s="15"/>
      <c r="G93" s="15"/>
      <c r="H93" s="15"/>
      <c r="I93" s="15"/>
      <c r="J93" s="15"/>
      <c r="K93" s="15"/>
      <c r="L93" s="16"/>
      <c r="M93" s="9"/>
      <c r="N93" s="9"/>
    </row>
    <row r="94" spans="1:14" x14ac:dyDescent="0.2">
      <c r="A94" s="10"/>
      <c r="B94" s="10" t="s">
        <v>0</v>
      </c>
      <c r="C94" s="10" t="s">
        <v>1</v>
      </c>
      <c r="D94" s="10" t="s">
        <v>2</v>
      </c>
      <c r="E94" s="10" t="s">
        <v>3</v>
      </c>
      <c r="F94" s="10" t="s">
        <v>4</v>
      </c>
      <c r="G94" s="10" t="s">
        <v>5</v>
      </c>
      <c r="H94" s="10" t="s">
        <v>6</v>
      </c>
      <c r="I94" s="10" t="s">
        <v>7</v>
      </c>
      <c r="J94" s="10" t="s">
        <v>8</v>
      </c>
      <c r="K94" s="10" t="s">
        <v>9</v>
      </c>
      <c r="L94" s="11">
        <v>33000</v>
      </c>
      <c r="M94" s="9"/>
      <c r="N94" s="9"/>
    </row>
    <row r="95" spans="1:14" ht="15" x14ac:dyDescent="0.25">
      <c r="A95" s="12" t="s">
        <v>0</v>
      </c>
      <c r="B95" s="12">
        <f>M95</f>
        <v>31020</v>
      </c>
      <c r="C95" s="12"/>
      <c r="D95" s="12"/>
      <c r="E95" s="12"/>
      <c r="F95" s="12"/>
      <c r="G95" s="12"/>
      <c r="H95" s="12"/>
      <c r="I95" s="12"/>
      <c r="J95" s="12"/>
      <c r="K95" s="12">
        <f>SUM(B95:G95)</f>
        <v>31020</v>
      </c>
      <c r="L95" s="13">
        <f>(M95-L94)/L94</f>
        <v>-0.06</v>
      </c>
      <c r="M95">
        <f>L94*0.94</f>
        <v>31020</v>
      </c>
      <c r="N95"/>
    </row>
    <row r="96" spans="1:14" ht="15" x14ac:dyDescent="0.25">
      <c r="A96" s="12" t="s">
        <v>10</v>
      </c>
      <c r="B96" s="12">
        <f>L94/4</f>
        <v>8250</v>
      </c>
      <c r="C96" s="12">
        <f>N96</f>
        <v>5857.5</v>
      </c>
      <c r="D96" s="12">
        <f>C96</f>
        <v>5857.5</v>
      </c>
      <c r="E96" s="12">
        <f>D96</f>
        <v>5857.5</v>
      </c>
      <c r="F96" s="12">
        <f>E96</f>
        <v>5857.5</v>
      </c>
      <c r="G96" s="12"/>
      <c r="H96" s="12"/>
      <c r="I96" s="12"/>
      <c r="J96" s="12"/>
      <c r="K96" s="12">
        <f>SUM(B96:G96)</f>
        <v>31680</v>
      </c>
      <c r="L96" s="13">
        <f>(M96-L94)/L94</f>
        <v>-0.04</v>
      </c>
      <c r="M96">
        <f>L94*0.96</f>
        <v>31680</v>
      </c>
      <c r="N96" s="14">
        <f>(M96-B96)/4</f>
        <v>5857.5</v>
      </c>
    </row>
    <row r="97" spans="1:14" ht="15" x14ac:dyDescent="0.25">
      <c r="A97" s="12" t="s">
        <v>11</v>
      </c>
      <c r="B97" s="12">
        <f>L94/4</f>
        <v>8250</v>
      </c>
      <c r="C97" s="12">
        <f>N97</f>
        <v>3135</v>
      </c>
      <c r="D97" s="12">
        <f>C97</f>
        <v>3135</v>
      </c>
      <c r="E97" s="12">
        <f t="shared" ref="E97" si="27">D97</f>
        <v>3135</v>
      </c>
      <c r="F97" s="12">
        <f t="shared" ref="F97" si="28">E97</f>
        <v>3135</v>
      </c>
      <c r="G97" s="12">
        <f t="shared" ref="G97" si="29">F97</f>
        <v>3135</v>
      </c>
      <c r="H97" s="12">
        <f t="shared" ref="H97" si="30">G97</f>
        <v>3135</v>
      </c>
      <c r="I97" s="12">
        <f t="shared" ref="I97" si="31">H97</f>
        <v>3135</v>
      </c>
      <c r="J97" s="12">
        <f t="shared" ref="J97" si="32">I97</f>
        <v>3135</v>
      </c>
      <c r="K97" s="12">
        <f>SUM(B97:J97)</f>
        <v>33330</v>
      </c>
      <c r="L97" s="13">
        <f>(M97-L94)/L94</f>
        <v>0.01</v>
      </c>
      <c r="M97" s="14">
        <f>L94*1.01</f>
        <v>33330</v>
      </c>
      <c r="N97" s="14">
        <f>(M97-B97)/8</f>
        <v>3135</v>
      </c>
    </row>
    <row r="98" spans="1:14" ht="15" x14ac:dyDescent="0.25">
      <c r="A98" s="20"/>
      <c r="B98" s="20"/>
      <c r="C98" s="20"/>
      <c r="D98" s="20"/>
      <c r="E98" s="20"/>
      <c r="F98" s="20"/>
      <c r="G98" s="20"/>
      <c r="H98" s="20"/>
      <c r="I98" s="20"/>
      <c r="J98" s="20"/>
      <c r="K98" s="20"/>
      <c r="L98" s="13"/>
      <c r="M98" s="14"/>
      <c r="N98" s="14"/>
    </row>
    <row r="99" spans="1:14" ht="15" x14ac:dyDescent="0.25">
      <c r="A99" s="2" t="s">
        <v>13</v>
      </c>
      <c r="B99"/>
      <c r="C99"/>
      <c r="D99"/>
      <c r="E99"/>
      <c r="F99"/>
      <c r="G99"/>
      <c r="H99"/>
      <c r="I99"/>
    </row>
    <row r="100" spans="1:14" ht="15" x14ac:dyDescent="0.25">
      <c r="A100" s="2" t="s">
        <v>14</v>
      </c>
      <c r="B100"/>
      <c r="C100"/>
      <c r="D100"/>
      <c r="E100"/>
      <c r="F100"/>
      <c r="G100"/>
      <c r="H100"/>
      <c r="I100"/>
    </row>
    <row r="101" spans="1:14" ht="15" x14ac:dyDescent="0.25">
      <c r="A101" s="2" t="s">
        <v>15</v>
      </c>
      <c r="B101"/>
      <c r="C101"/>
      <c r="D101"/>
      <c r="E101"/>
      <c r="F101"/>
      <c r="G101"/>
      <c r="H101"/>
      <c r="I101"/>
    </row>
    <row r="102" spans="1:14" ht="15" x14ac:dyDescent="0.25">
      <c r="A102" s="2" t="s">
        <v>26</v>
      </c>
      <c r="B102"/>
      <c r="C102"/>
      <c r="D102"/>
      <c r="E102"/>
      <c r="F102"/>
      <c r="G102"/>
      <c r="H102"/>
      <c r="I102"/>
    </row>
    <row r="103" spans="1:14" ht="15" x14ac:dyDescent="0.25">
      <c r="A103" s="2" t="s">
        <v>17</v>
      </c>
      <c r="B103"/>
      <c r="C103"/>
      <c r="D103"/>
      <c r="E103"/>
      <c r="F103"/>
      <c r="G103"/>
      <c r="H103"/>
      <c r="I103"/>
    </row>
    <row r="104" spans="1:14" x14ac:dyDescent="0.2">
      <c r="A104" s="2" t="s">
        <v>27</v>
      </c>
    </row>
    <row r="106" spans="1:14" x14ac:dyDescent="0.2">
      <c r="A106" s="9" t="s">
        <v>48</v>
      </c>
      <c r="B106" s="9"/>
      <c r="C106" s="9"/>
      <c r="D106" s="24"/>
      <c r="E106" s="24"/>
    </row>
    <row r="108" spans="1:14" x14ac:dyDescent="0.2">
      <c r="A108" s="9" t="s">
        <v>49</v>
      </c>
      <c r="B108" s="24"/>
      <c r="C108" s="24"/>
      <c r="D108" s="24"/>
    </row>
    <row r="109" spans="1:14" x14ac:dyDescent="0.2">
      <c r="A109" s="9"/>
      <c r="B109" s="24"/>
      <c r="C109" s="24"/>
      <c r="D109" s="24"/>
    </row>
    <row r="110" spans="1:14" x14ac:dyDescent="0.2">
      <c r="A110" s="9" t="s">
        <v>56</v>
      </c>
      <c r="B110" s="24" t="s">
        <v>57</v>
      </c>
      <c r="C110" s="24"/>
      <c r="D110" s="24"/>
    </row>
    <row r="135" spans="1:12" x14ac:dyDescent="0.2">
      <c r="A135" s="2" t="s">
        <v>13</v>
      </c>
      <c r="L135" s="2"/>
    </row>
    <row r="136" spans="1:12" x14ac:dyDescent="0.2">
      <c r="A136" s="2" t="s">
        <v>14</v>
      </c>
      <c r="L136" s="2"/>
    </row>
    <row r="137" spans="1:12" x14ac:dyDescent="0.2">
      <c r="A137" s="2" t="s">
        <v>15</v>
      </c>
      <c r="L137" s="2"/>
    </row>
    <row r="138" spans="1:12" x14ac:dyDescent="0.2">
      <c r="A138" s="2" t="s">
        <v>16</v>
      </c>
      <c r="L138" s="2"/>
    </row>
    <row r="139" spans="1:12" x14ac:dyDescent="0.2">
      <c r="A139" s="2" t="s">
        <v>17</v>
      </c>
      <c r="L139" s="2"/>
    </row>
    <row r="140" spans="1:12" x14ac:dyDescent="0.2">
      <c r="A140" s="2" t="s">
        <v>18</v>
      </c>
      <c r="L140" s="2"/>
    </row>
  </sheetData>
  <scenarios current="0" show="0">
    <scenario name="a" locked="1" count="1" user="Banu Çelebi" comment="Oluşturan: Banu Çelebi - 24.02.2014">
      <inputCells r="H11" val="23"/>
    </scenario>
  </scenarios>
  <mergeCells count="2">
    <mergeCell ref="A2:K2"/>
    <mergeCell ref="A48:K48"/>
  </mergeCells>
  <pageMargins left="0.11811023622047245" right="0.11811023622047245" top="0.47244094488188981" bottom="0.43307086614173229" header="0.31496062992125984" footer="0.31496062992125984"/>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44"/>
  <sheetViews>
    <sheetView workbookViewId="0">
      <selection activeCell="B31" sqref="B31"/>
    </sheetView>
  </sheetViews>
  <sheetFormatPr defaultRowHeight="15" x14ac:dyDescent="0.25"/>
  <cols>
    <col min="2" max="6" width="11.85546875" customWidth="1"/>
    <col min="7" max="8" width="12.7109375" customWidth="1"/>
    <col min="9" max="9" width="13.7109375" customWidth="1"/>
    <col min="10" max="10" width="13.28515625" customWidth="1"/>
    <col min="11" max="11" width="13.85546875" customWidth="1"/>
    <col min="12" max="12" width="9.7109375" hidden="1" customWidth="1"/>
    <col min="13" max="14" width="0" hidden="1" customWidth="1"/>
  </cols>
  <sheetData>
    <row r="2" spans="1:14" ht="9.75" hidden="1" customHeight="1" x14ac:dyDescent="0.25">
      <c r="A2" s="19"/>
      <c r="B2" s="19"/>
      <c r="C2" s="19"/>
      <c r="D2" s="19"/>
      <c r="E2" s="19"/>
      <c r="F2" s="19"/>
      <c r="G2" s="19"/>
      <c r="H2" s="19"/>
      <c r="I2" s="19"/>
      <c r="J2" s="19"/>
      <c r="K2" s="19"/>
      <c r="L2" s="1"/>
    </row>
    <row r="3" spans="1:14" ht="42" customHeight="1" x14ac:dyDescent="0.25">
      <c r="A3" s="28" t="s">
        <v>54</v>
      </c>
      <c r="B3" s="28"/>
      <c r="C3" s="28"/>
      <c r="D3" s="28"/>
      <c r="E3" s="28"/>
      <c r="F3" s="28"/>
      <c r="G3" s="28"/>
      <c r="H3" s="28"/>
      <c r="I3" s="28"/>
      <c r="J3" s="28"/>
      <c r="K3" s="28"/>
      <c r="L3" s="4"/>
    </row>
    <row r="4" spans="1:14" x14ac:dyDescent="0.25">
      <c r="A4" s="5"/>
      <c r="B4" s="5"/>
      <c r="C4" s="5"/>
      <c r="D4" s="5"/>
      <c r="E4" s="5"/>
      <c r="F4" s="5"/>
      <c r="G4" s="5"/>
      <c r="H4" s="5"/>
      <c r="I4" s="5"/>
      <c r="J4" s="5"/>
      <c r="K4" s="5"/>
      <c r="L4" s="6"/>
    </row>
    <row r="5" spans="1:14" x14ac:dyDescent="0.25">
      <c r="A5" s="26" t="s">
        <v>76</v>
      </c>
      <c r="B5" s="26"/>
      <c r="C5" s="27"/>
      <c r="D5" s="5"/>
      <c r="E5" s="5"/>
      <c r="F5" s="5"/>
      <c r="G5" s="5"/>
      <c r="H5" s="5"/>
      <c r="I5" s="5"/>
      <c r="J5" s="5"/>
      <c r="K5" s="5"/>
      <c r="L5" s="6"/>
    </row>
    <row r="6" spans="1:14" x14ac:dyDescent="0.25">
      <c r="A6" s="7" t="s">
        <v>42</v>
      </c>
      <c r="B6" s="7"/>
      <c r="C6" s="7"/>
      <c r="D6" s="7"/>
      <c r="E6" s="7"/>
      <c r="F6" s="7"/>
      <c r="G6" s="7"/>
      <c r="H6" s="7"/>
      <c r="I6" s="7"/>
      <c r="J6" s="7"/>
      <c r="K6" s="7"/>
      <c r="L6" s="8"/>
    </row>
    <row r="7" spans="1:14" x14ac:dyDescent="0.25">
      <c r="A7" s="10"/>
      <c r="B7" s="10" t="s">
        <v>0</v>
      </c>
      <c r="C7" s="10" t="s">
        <v>1</v>
      </c>
      <c r="D7" s="10" t="s">
        <v>2</v>
      </c>
      <c r="E7" s="10" t="s">
        <v>3</v>
      </c>
      <c r="F7" s="10" t="s">
        <v>4</v>
      </c>
      <c r="G7" s="10" t="s">
        <v>5</v>
      </c>
      <c r="H7" s="10" t="s">
        <v>6</v>
      </c>
      <c r="I7" s="10" t="s">
        <v>7</v>
      </c>
      <c r="J7" s="10" t="s">
        <v>8</v>
      </c>
      <c r="K7" s="10" t="s">
        <v>9</v>
      </c>
      <c r="L7" s="11">
        <v>22100</v>
      </c>
      <c r="M7" s="9"/>
      <c r="N7" s="9"/>
    </row>
    <row r="8" spans="1:14" x14ac:dyDescent="0.25">
      <c r="A8" s="12" t="s">
        <v>0</v>
      </c>
      <c r="B8" s="12">
        <f>M8</f>
        <v>20774</v>
      </c>
      <c r="C8" s="12"/>
      <c r="D8" s="12"/>
      <c r="E8" s="12"/>
      <c r="F8" s="12"/>
      <c r="G8" s="12"/>
      <c r="H8" s="12"/>
      <c r="I8" s="12"/>
      <c r="J8" s="12"/>
      <c r="K8" s="12">
        <f>SUM(B8:G8)</f>
        <v>20774</v>
      </c>
      <c r="L8" s="13">
        <f>(M8-L7)/L7</f>
        <v>-0.06</v>
      </c>
      <c r="M8">
        <f>L7*0.94</f>
        <v>20774</v>
      </c>
    </row>
    <row r="9" spans="1:14" x14ac:dyDescent="0.25">
      <c r="A9" s="12" t="s">
        <v>10</v>
      </c>
      <c r="B9" s="12">
        <f>L7/4</f>
        <v>5525</v>
      </c>
      <c r="C9" s="12">
        <f>N9</f>
        <v>3922.75</v>
      </c>
      <c r="D9" s="12">
        <f>C9</f>
        <v>3922.75</v>
      </c>
      <c r="E9" s="12">
        <f>D9</f>
        <v>3922.75</v>
      </c>
      <c r="F9" s="12">
        <f>E9</f>
        <v>3922.75</v>
      </c>
      <c r="G9" s="12"/>
      <c r="H9" s="12"/>
      <c r="I9" s="12"/>
      <c r="J9" s="12"/>
      <c r="K9" s="12">
        <f>SUM(B9:G9)</f>
        <v>21216</v>
      </c>
      <c r="L9" s="13">
        <f>(M9-L7)/L7</f>
        <v>-0.04</v>
      </c>
      <c r="M9">
        <f>L7*0.96</f>
        <v>21216</v>
      </c>
      <c r="N9" s="14">
        <f>(M9-B9)/4</f>
        <v>3922.75</v>
      </c>
    </row>
    <row r="10" spans="1:14" x14ac:dyDescent="0.25">
      <c r="A10" s="12" t="s">
        <v>11</v>
      </c>
      <c r="B10" s="12">
        <f>L7/4</f>
        <v>5525</v>
      </c>
      <c r="C10" s="12">
        <f>N10</f>
        <v>2099.5</v>
      </c>
      <c r="D10" s="12">
        <f>C10</f>
        <v>2099.5</v>
      </c>
      <c r="E10" s="12">
        <f t="shared" ref="E10:J10" si="0">D10</f>
        <v>2099.5</v>
      </c>
      <c r="F10" s="12">
        <f t="shared" si="0"/>
        <v>2099.5</v>
      </c>
      <c r="G10" s="12">
        <f t="shared" si="0"/>
        <v>2099.5</v>
      </c>
      <c r="H10" s="12">
        <f t="shared" si="0"/>
        <v>2099.5</v>
      </c>
      <c r="I10" s="12">
        <f t="shared" si="0"/>
        <v>2099.5</v>
      </c>
      <c r="J10" s="12">
        <f t="shared" si="0"/>
        <v>2099.5</v>
      </c>
      <c r="K10" s="12">
        <f>SUM(B10:J10)</f>
        <v>22321</v>
      </c>
      <c r="L10" s="13">
        <f>(M10-L7)/L7</f>
        <v>0.01</v>
      </c>
      <c r="M10" s="14">
        <f>L7*1.01</f>
        <v>22321</v>
      </c>
      <c r="N10" s="14">
        <f>(M10-B10)/8</f>
        <v>2099.5</v>
      </c>
    </row>
    <row r="11" spans="1:14" x14ac:dyDescent="0.25">
      <c r="A11" s="5"/>
      <c r="B11" s="5"/>
      <c r="C11" s="5"/>
      <c r="D11" s="5"/>
      <c r="E11" s="5"/>
      <c r="F11" s="5"/>
      <c r="G11" s="5"/>
      <c r="H11" s="5"/>
      <c r="I11" s="5"/>
      <c r="J11" s="5"/>
      <c r="K11" s="5"/>
      <c r="L11" s="17"/>
    </row>
    <row r="12" spans="1:14" x14ac:dyDescent="0.25">
      <c r="A12" s="15"/>
      <c r="B12" s="15"/>
      <c r="C12" s="15"/>
      <c r="D12" s="15"/>
      <c r="E12" s="15"/>
      <c r="F12" s="15"/>
      <c r="G12" s="15"/>
      <c r="H12" s="15"/>
      <c r="I12" s="15"/>
      <c r="J12" s="15"/>
      <c r="K12" s="15"/>
      <c r="L12" s="16"/>
    </row>
    <row r="13" spans="1:14" x14ac:dyDescent="0.25">
      <c r="A13" s="15" t="s">
        <v>43</v>
      </c>
      <c r="B13" s="15"/>
      <c r="C13" s="15"/>
      <c r="D13" s="15"/>
      <c r="E13" s="15"/>
      <c r="F13" s="15"/>
      <c r="G13" s="15"/>
      <c r="H13" s="15"/>
      <c r="I13" s="15"/>
      <c r="J13" s="15"/>
      <c r="K13" s="15"/>
      <c r="L13" s="16"/>
    </row>
    <row r="14" spans="1:14" x14ac:dyDescent="0.25">
      <c r="A14" s="10"/>
      <c r="B14" s="10" t="s">
        <v>0</v>
      </c>
      <c r="C14" s="10" t="s">
        <v>1</v>
      </c>
      <c r="D14" s="10" t="s">
        <v>2</v>
      </c>
      <c r="E14" s="10" t="s">
        <v>3</v>
      </c>
      <c r="F14" s="10" t="s">
        <v>4</v>
      </c>
      <c r="G14" s="10" t="s">
        <v>5</v>
      </c>
      <c r="H14" s="10" t="s">
        <v>6</v>
      </c>
      <c r="I14" s="10" t="s">
        <v>7</v>
      </c>
      <c r="J14" s="10" t="s">
        <v>8</v>
      </c>
      <c r="K14" s="10" t="s">
        <v>9</v>
      </c>
      <c r="L14" s="11">
        <v>20750</v>
      </c>
    </row>
    <row r="15" spans="1:14" x14ac:dyDescent="0.25">
      <c r="A15" s="12" t="s">
        <v>0</v>
      </c>
      <c r="B15" s="12">
        <f>M15</f>
        <v>19505</v>
      </c>
      <c r="C15" s="12"/>
      <c r="D15" s="12"/>
      <c r="E15" s="12"/>
      <c r="F15" s="12"/>
      <c r="G15" s="12"/>
      <c r="H15" s="12"/>
      <c r="I15" s="12"/>
      <c r="J15" s="12"/>
      <c r="K15" s="12">
        <f>SUM(B15:G15)</f>
        <v>19505</v>
      </c>
      <c r="L15" s="13">
        <f>(M15-L14)/L14</f>
        <v>-0.06</v>
      </c>
      <c r="M15">
        <f>L14*0.94</f>
        <v>19505</v>
      </c>
    </row>
    <row r="16" spans="1:14" x14ac:dyDescent="0.25">
      <c r="A16" s="12" t="s">
        <v>10</v>
      </c>
      <c r="B16" s="12">
        <f>L14/4</f>
        <v>5187.5</v>
      </c>
      <c r="C16" s="12">
        <f>N16</f>
        <v>3683.125</v>
      </c>
      <c r="D16" s="12">
        <f>C16</f>
        <v>3683.125</v>
      </c>
      <c r="E16" s="12">
        <f>D16</f>
        <v>3683.125</v>
      </c>
      <c r="F16" s="12">
        <f>E16</f>
        <v>3683.125</v>
      </c>
      <c r="G16" s="12"/>
      <c r="H16" s="12"/>
      <c r="I16" s="12"/>
      <c r="J16" s="12"/>
      <c r="K16" s="12">
        <f>SUM(B16:G16)</f>
        <v>19920</v>
      </c>
      <c r="L16" s="13">
        <f>(M16-L14)/L14</f>
        <v>-0.04</v>
      </c>
      <c r="M16">
        <f>L14*0.96</f>
        <v>19920</v>
      </c>
      <c r="N16" s="14">
        <f>(M16-B16)/4</f>
        <v>3683.125</v>
      </c>
    </row>
    <row r="17" spans="1:14" x14ac:dyDescent="0.25">
      <c r="A17" s="12" t="s">
        <v>11</v>
      </c>
      <c r="B17" s="12">
        <v>2819</v>
      </c>
      <c r="C17" s="12">
        <f>N17</f>
        <v>2267.3125</v>
      </c>
      <c r="D17" s="12">
        <f>C17</f>
        <v>2267.3125</v>
      </c>
      <c r="E17" s="12">
        <f t="shared" ref="E17:J17" si="1">D17</f>
        <v>2267.3125</v>
      </c>
      <c r="F17" s="12">
        <f t="shared" si="1"/>
        <v>2267.3125</v>
      </c>
      <c r="G17" s="12">
        <f t="shared" si="1"/>
        <v>2267.3125</v>
      </c>
      <c r="H17" s="12">
        <f t="shared" si="1"/>
        <v>2267.3125</v>
      </c>
      <c r="I17" s="12">
        <f t="shared" si="1"/>
        <v>2267.3125</v>
      </c>
      <c r="J17" s="12">
        <f t="shared" si="1"/>
        <v>2267.3125</v>
      </c>
      <c r="K17" s="12">
        <f>SUM(B17:J17)</f>
        <v>20957.5</v>
      </c>
      <c r="L17" s="13">
        <f>(M17-L14)/L14</f>
        <v>0.01</v>
      </c>
      <c r="M17" s="14">
        <f>L14*1.01</f>
        <v>20957.5</v>
      </c>
      <c r="N17" s="14">
        <f>(M17-B17)/8</f>
        <v>2267.3125</v>
      </c>
    </row>
    <row r="18" spans="1:14" x14ac:dyDescent="0.25">
      <c r="A18" s="5"/>
      <c r="B18" s="5"/>
      <c r="C18" s="5"/>
      <c r="D18" s="5"/>
      <c r="E18" s="5"/>
      <c r="F18" s="5"/>
      <c r="G18" s="5"/>
      <c r="H18" s="5"/>
      <c r="I18" s="5"/>
      <c r="J18" s="5"/>
      <c r="K18" s="5"/>
      <c r="L18" s="6"/>
    </row>
    <row r="19" spans="1:14" x14ac:dyDescent="0.25">
      <c r="A19" s="15"/>
      <c r="B19" s="15"/>
      <c r="C19" s="15"/>
      <c r="D19" s="15"/>
      <c r="E19" s="15"/>
      <c r="F19" s="15"/>
      <c r="G19" s="15"/>
      <c r="H19" s="15"/>
      <c r="I19" s="15"/>
      <c r="J19" s="15"/>
      <c r="K19" s="15"/>
      <c r="L19" s="16"/>
    </row>
    <row r="20" spans="1:14" x14ac:dyDescent="0.25">
      <c r="A20" s="15" t="s">
        <v>44</v>
      </c>
      <c r="B20" s="15"/>
      <c r="C20" s="15"/>
      <c r="D20" s="15"/>
      <c r="E20" s="15"/>
      <c r="F20" s="15"/>
      <c r="G20" s="15"/>
      <c r="H20" s="15"/>
      <c r="I20" s="15"/>
      <c r="J20" s="15"/>
      <c r="K20" s="15"/>
      <c r="L20" s="16"/>
    </row>
    <row r="21" spans="1:14" x14ac:dyDescent="0.25">
      <c r="A21" s="10"/>
      <c r="B21" s="10" t="s">
        <v>0</v>
      </c>
      <c r="C21" s="10" t="s">
        <v>1</v>
      </c>
      <c r="D21" s="10" t="s">
        <v>2</v>
      </c>
      <c r="E21" s="10" t="s">
        <v>3</v>
      </c>
      <c r="F21" s="10" t="s">
        <v>4</v>
      </c>
      <c r="G21" s="10" t="s">
        <v>5</v>
      </c>
      <c r="H21" s="10" t="s">
        <v>6</v>
      </c>
      <c r="I21" s="10" t="s">
        <v>7</v>
      </c>
      <c r="J21" s="10" t="s">
        <v>8</v>
      </c>
      <c r="K21" s="10" t="s">
        <v>9</v>
      </c>
      <c r="L21" s="11">
        <v>5995</v>
      </c>
    </row>
    <row r="22" spans="1:14" x14ac:dyDescent="0.25">
      <c r="A22" s="12" t="s">
        <v>0</v>
      </c>
      <c r="B22" s="12">
        <f>M22</f>
        <v>5635.2999999999993</v>
      </c>
      <c r="C22" s="12"/>
      <c r="D22" s="12"/>
      <c r="E22" s="12"/>
      <c r="F22" s="12"/>
      <c r="G22" s="12"/>
      <c r="H22" s="12"/>
      <c r="I22" s="12"/>
      <c r="J22" s="12"/>
      <c r="K22" s="12">
        <f>SUM(B22:G22)</f>
        <v>5635.2999999999993</v>
      </c>
      <c r="L22" s="13">
        <f>(M22-$L21)/$L21</f>
        <v>-6.0000000000000123E-2</v>
      </c>
      <c r="M22">
        <f>L21*0.94</f>
        <v>5635.2999999999993</v>
      </c>
    </row>
    <row r="23" spans="1:14" x14ac:dyDescent="0.25">
      <c r="A23" s="12" t="s">
        <v>10</v>
      </c>
      <c r="B23" s="12">
        <f>L21/4</f>
        <v>1498.75</v>
      </c>
      <c r="C23" s="12">
        <f>N23</f>
        <v>1064.1125</v>
      </c>
      <c r="D23" s="12">
        <f>C23</f>
        <v>1064.1125</v>
      </c>
      <c r="E23" s="12">
        <f>D23</f>
        <v>1064.1125</v>
      </c>
      <c r="F23" s="12">
        <f>E23</f>
        <v>1064.1125</v>
      </c>
      <c r="G23" s="12"/>
      <c r="H23" s="12"/>
      <c r="I23" s="12"/>
      <c r="J23" s="12"/>
      <c r="K23" s="12">
        <f>SUM(B23:G23)</f>
        <v>5755.2000000000007</v>
      </c>
      <c r="L23" s="13">
        <f>(M23-$L21)/$L21</f>
        <v>-4.0000000000000029E-2</v>
      </c>
      <c r="M23">
        <f>L21*0.96</f>
        <v>5755.2</v>
      </c>
      <c r="N23" s="14">
        <f>(M23-B23)/4</f>
        <v>1064.1125</v>
      </c>
    </row>
    <row r="24" spans="1:14" x14ac:dyDescent="0.25">
      <c r="A24" s="12" t="s">
        <v>11</v>
      </c>
      <c r="B24" s="12">
        <f>L21/4</f>
        <v>1498.75</v>
      </c>
      <c r="C24" s="12">
        <f>N24</f>
        <v>569.52499999999998</v>
      </c>
      <c r="D24" s="12">
        <f>C24</f>
        <v>569.52499999999998</v>
      </c>
      <c r="E24" s="12">
        <f t="shared" ref="E24:J24" si="2">D24</f>
        <v>569.52499999999998</v>
      </c>
      <c r="F24" s="12">
        <f t="shared" si="2"/>
        <v>569.52499999999998</v>
      </c>
      <c r="G24" s="12">
        <f t="shared" si="2"/>
        <v>569.52499999999998</v>
      </c>
      <c r="H24" s="12">
        <f t="shared" si="2"/>
        <v>569.52499999999998</v>
      </c>
      <c r="I24" s="12">
        <f t="shared" si="2"/>
        <v>569.52499999999998</v>
      </c>
      <c r="J24" s="12">
        <f t="shared" si="2"/>
        <v>569.52499999999998</v>
      </c>
      <c r="K24" s="12">
        <f>SUM(B24:J24)</f>
        <v>6054.9499999999989</v>
      </c>
      <c r="L24" s="13">
        <f>(M24-$L21)/$L21</f>
        <v>9.999999999999969E-3</v>
      </c>
      <c r="M24">
        <f>L21*1.01</f>
        <v>6054.95</v>
      </c>
      <c r="N24" s="14">
        <f>(M24-B24)/8</f>
        <v>569.52499999999998</v>
      </c>
    </row>
    <row r="25" spans="1:14" x14ac:dyDescent="0.25">
      <c r="A25" s="20"/>
      <c r="B25" s="20"/>
      <c r="C25" s="20"/>
      <c r="D25" s="20"/>
      <c r="E25" s="20"/>
      <c r="F25" s="20"/>
      <c r="G25" s="20"/>
      <c r="H25" s="20"/>
      <c r="I25" s="20"/>
      <c r="J25" s="20"/>
      <c r="K25" s="20"/>
      <c r="L25" s="13"/>
      <c r="N25" s="14"/>
    </row>
    <row r="27" spans="1:14" x14ac:dyDescent="0.25">
      <c r="A27" s="15" t="s">
        <v>45</v>
      </c>
      <c r="B27" s="15"/>
      <c r="C27" s="15"/>
      <c r="D27" s="15"/>
      <c r="E27" s="15"/>
      <c r="F27" s="15"/>
      <c r="G27" s="15"/>
      <c r="H27" s="15"/>
      <c r="I27" s="15"/>
      <c r="J27" s="15"/>
      <c r="K27" s="15"/>
      <c r="L27" s="16"/>
    </row>
    <row r="28" spans="1:14" x14ac:dyDescent="0.25">
      <c r="A28" s="10"/>
      <c r="B28" s="10" t="s">
        <v>0</v>
      </c>
      <c r="C28" s="10" t="s">
        <v>1</v>
      </c>
      <c r="D28" s="10" t="s">
        <v>2</v>
      </c>
      <c r="E28" s="10" t="s">
        <v>3</v>
      </c>
      <c r="F28" s="10" t="s">
        <v>4</v>
      </c>
      <c r="G28" s="10" t="s">
        <v>5</v>
      </c>
      <c r="H28" s="10" t="s">
        <v>6</v>
      </c>
      <c r="I28" s="10" t="s">
        <v>7</v>
      </c>
      <c r="J28" s="10" t="s">
        <v>8</v>
      </c>
      <c r="K28" s="10" t="s">
        <v>9</v>
      </c>
      <c r="L28" s="11">
        <v>9680</v>
      </c>
    </row>
    <row r="29" spans="1:14" x14ac:dyDescent="0.25">
      <c r="A29" s="12" t="s">
        <v>0</v>
      </c>
      <c r="B29" s="12">
        <f>M29</f>
        <v>9099.1999999999989</v>
      </c>
      <c r="C29" s="12"/>
      <c r="D29" s="12"/>
      <c r="E29" s="12"/>
      <c r="F29" s="12"/>
      <c r="G29" s="12"/>
      <c r="H29" s="12"/>
      <c r="I29" s="12"/>
      <c r="J29" s="12"/>
      <c r="K29" s="12">
        <f>SUM(B29:G29)</f>
        <v>9099.1999999999989</v>
      </c>
      <c r="L29" s="13">
        <f>(M29-$L28)/$L28</f>
        <v>-6.0000000000000116E-2</v>
      </c>
      <c r="M29">
        <f>L28*0.94</f>
        <v>9099.1999999999989</v>
      </c>
    </row>
    <row r="30" spans="1:14" x14ac:dyDescent="0.25">
      <c r="A30" s="12" t="s">
        <v>10</v>
      </c>
      <c r="B30" s="12">
        <f>L28/4</f>
        <v>2420</v>
      </c>
      <c r="C30" s="12">
        <f>N30</f>
        <v>1718.1999999999998</v>
      </c>
      <c r="D30" s="12">
        <f>C30</f>
        <v>1718.1999999999998</v>
      </c>
      <c r="E30" s="12">
        <f>D30</f>
        <v>1718.1999999999998</v>
      </c>
      <c r="F30" s="12">
        <f>E30</f>
        <v>1718.1999999999998</v>
      </c>
      <c r="G30" s="12"/>
      <c r="H30" s="12"/>
      <c r="I30" s="12"/>
      <c r="J30" s="12"/>
      <c r="K30" s="12">
        <f>SUM(B30:G30)</f>
        <v>9292.7999999999993</v>
      </c>
      <c r="L30" s="13">
        <f>(M30-$L28)/$L28</f>
        <v>-4.0000000000000077E-2</v>
      </c>
      <c r="M30">
        <f>L28*0.96</f>
        <v>9292.7999999999993</v>
      </c>
      <c r="N30" s="14">
        <f>(M30-B30)/4</f>
        <v>1718.1999999999998</v>
      </c>
    </row>
    <row r="31" spans="1:14" x14ac:dyDescent="0.25">
      <c r="A31" s="12" t="s">
        <v>11</v>
      </c>
      <c r="B31" s="12">
        <f>L28/4</f>
        <v>2420</v>
      </c>
      <c r="C31" s="12">
        <f>N31</f>
        <v>919.59999999999991</v>
      </c>
      <c r="D31" s="12">
        <f>C31</f>
        <v>919.59999999999991</v>
      </c>
      <c r="E31" s="12">
        <f t="shared" ref="E31:J31" si="3">D31</f>
        <v>919.59999999999991</v>
      </c>
      <c r="F31" s="12">
        <f t="shared" si="3"/>
        <v>919.59999999999991</v>
      </c>
      <c r="G31" s="12">
        <f t="shared" si="3"/>
        <v>919.59999999999991</v>
      </c>
      <c r="H31" s="12">
        <f t="shared" si="3"/>
        <v>919.59999999999991</v>
      </c>
      <c r="I31" s="12">
        <f t="shared" si="3"/>
        <v>919.59999999999991</v>
      </c>
      <c r="J31" s="12">
        <f t="shared" si="3"/>
        <v>919.59999999999991</v>
      </c>
      <c r="K31" s="12">
        <f>SUM(B31:J31)</f>
        <v>9776.8000000000011</v>
      </c>
      <c r="L31" s="13">
        <f>(M31-$L28)/$L28</f>
        <v>9.9999999999999256E-3</v>
      </c>
      <c r="M31">
        <f>L28*1.01</f>
        <v>9776.7999999999993</v>
      </c>
      <c r="N31" s="14">
        <f>(M31-B31)/8</f>
        <v>919.59999999999991</v>
      </c>
    </row>
    <row r="33" spans="1:5" x14ac:dyDescent="0.25">
      <c r="A33" s="2" t="s">
        <v>13</v>
      </c>
    </row>
    <row r="34" spans="1:5" x14ac:dyDescent="0.25">
      <c r="A34" s="2" t="s">
        <v>14</v>
      </c>
    </row>
    <row r="35" spans="1:5" x14ac:dyDescent="0.25">
      <c r="A35" s="2" t="s">
        <v>15</v>
      </c>
    </row>
    <row r="36" spans="1:5" x14ac:dyDescent="0.25">
      <c r="A36" s="2" t="s">
        <v>26</v>
      </c>
    </row>
    <row r="37" spans="1:5" x14ac:dyDescent="0.25">
      <c r="A37" s="2" t="s">
        <v>17</v>
      </c>
    </row>
    <row r="38" spans="1:5" x14ac:dyDescent="0.25">
      <c r="A38" s="2" t="s">
        <v>18</v>
      </c>
    </row>
    <row r="41" spans="1:5" x14ac:dyDescent="0.25">
      <c r="A41" s="9" t="s">
        <v>48</v>
      </c>
      <c r="B41" s="9"/>
      <c r="C41" s="9"/>
      <c r="D41" s="24"/>
      <c r="E41" s="24"/>
    </row>
    <row r="42" spans="1:5" x14ac:dyDescent="0.25">
      <c r="A42" s="9" t="s">
        <v>49</v>
      </c>
      <c r="B42" s="24"/>
      <c r="C42" s="24"/>
      <c r="D42" s="24"/>
    </row>
    <row r="43" spans="1:5" x14ac:dyDescent="0.25">
      <c r="A43" s="9"/>
      <c r="B43" s="24"/>
      <c r="C43" s="24"/>
      <c r="D43" s="24"/>
    </row>
    <row r="44" spans="1:5" x14ac:dyDescent="0.25">
      <c r="A44" s="9" t="s">
        <v>52</v>
      </c>
      <c r="B44" s="24" t="s">
        <v>53</v>
      </c>
      <c r="C44" s="24"/>
      <c r="D44" s="24"/>
    </row>
  </sheetData>
  <mergeCells count="1">
    <mergeCell ref="A3:K3"/>
  </mergeCells>
  <pageMargins left="0.70866141732283472" right="0.7086614173228347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6"/>
  <sheetViews>
    <sheetView workbookViewId="0">
      <selection activeCell="G35" sqref="G35"/>
    </sheetView>
  </sheetViews>
  <sheetFormatPr defaultRowHeight="15" x14ac:dyDescent="0.25"/>
  <cols>
    <col min="2" max="6" width="11.85546875" customWidth="1"/>
    <col min="7" max="8" width="12.7109375" customWidth="1"/>
    <col min="9" max="9" width="13.7109375" customWidth="1"/>
    <col min="10" max="10" width="13.28515625" customWidth="1"/>
    <col min="11" max="11" width="13.85546875" customWidth="1"/>
    <col min="12" max="12" width="9.7109375" hidden="1" customWidth="1"/>
    <col min="13" max="14" width="0" hidden="1" customWidth="1"/>
  </cols>
  <sheetData>
    <row r="2" spans="1:14" ht="9.75" customHeight="1" x14ac:dyDescent="0.25">
      <c r="A2" s="19"/>
      <c r="B2" s="19"/>
      <c r="C2" s="19"/>
      <c r="D2" s="19"/>
      <c r="E2" s="19"/>
      <c r="F2" s="19"/>
      <c r="G2" s="19"/>
      <c r="H2" s="19"/>
      <c r="I2" s="19"/>
      <c r="J2" s="19"/>
      <c r="K2" s="19"/>
      <c r="L2" s="1"/>
    </row>
    <row r="3" spans="1:14" ht="43.5" customHeight="1" x14ac:dyDescent="0.25">
      <c r="A3" s="28" t="s">
        <v>55</v>
      </c>
      <c r="B3" s="28"/>
      <c r="C3" s="28"/>
      <c r="D3" s="28"/>
      <c r="E3" s="28"/>
      <c r="F3" s="28"/>
      <c r="G3" s="28"/>
      <c r="H3" s="28"/>
      <c r="I3" s="28"/>
      <c r="J3" s="28"/>
      <c r="K3" s="28"/>
      <c r="L3" s="4"/>
    </row>
    <row r="4" spans="1:14" x14ac:dyDescent="0.25">
      <c r="A4" s="5"/>
      <c r="B4" s="5"/>
      <c r="C4" s="5"/>
      <c r="D4" s="5"/>
      <c r="E4" s="5"/>
      <c r="F4" s="5"/>
      <c r="G4" s="5"/>
      <c r="H4" s="5"/>
      <c r="I4" s="5"/>
      <c r="J4" s="5"/>
      <c r="K4" s="5"/>
      <c r="L4" s="6"/>
    </row>
    <row r="5" spans="1:14" x14ac:dyDescent="0.25">
      <c r="A5" s="20"/>
      <c r="B5" s="20"/>
      <c r="C5" s="20"/>
      <c r="D5" s="20"/>
      <c r="E5" s="20"/>
      <c r="F5" s="20"/>
      <c r="G5" s="20"/>
      <c r="H5" s="20"/>
      <c r="I5" s="20"/>
      <c r="J5" s="20"/>
      <c r="K5" s="20"/>
      <c r="L5" s="13"/>
      <c r="N5" s="14"/>
    </row>
    <row r="7" spans="1:14" x14ac:dyDescent="0.25">
      <c r="A7" s="7" t="s">
        <v>46</v>
      </c>
      <c r="B7" s="7"/>
      <c r="C7" s="7"/>
      <c r="D7" s="7"/>
      <c r="E7" s="7"/>
      <c r="F7" s="7"/>
      <c r="G7" s="7"/>
      <c r="H7" s="7"/>
      <c r="I7" s="7"/>
      <c r="J7" s="7"/>
      <c r="K7" s="7"/>
      <c r="L7" s="8"/>
    </row>
    <row r="8" spans="1:14" x14ac:dyDescent="0.25">
      <c r="A8" s="7" t="s">
        <v>75</v>
      </c>
      <c r="B8" s="7"/>
      <c r="C8" s="7"/>
      <c r="D8" s="7"/>
      <c r="E8" s="7"/>
      <c r="F8" s="7"/>
      <c r="G8" s="7"/>
      <c r="H8" s="7"/>
      <c r="I8" s="7"/>
      <c r="J8" s="7"/>
      <c r="K8" s="7"/>
      <c r="L8" s="8"/>
    </row>
    <row r="9" spans="1:14" x14ac:dyDescent="0.25">
      <c r="A9" s="10"/>
      <c r="B9" s="10" t="s">
        <v>0</v>
      </c>
      <c r="C9" s="10" t="s">
        <v>1</v>
      </c>
      <c r="D9" s="10" t="s">
        <v>2</v>
      </c>
      <c r="E9" s="10" t="s">
        <v>3</v>
      </c>
      <c r="F9" s="10" t="s">
        <v>4</v>
      </c>
      <c r="G9" s="10" t="s">
        <v>5</v>
      </c>
      <c r="H9" s="10" t="s">
        <v>6</v>
      </c>
      <c r="I9" s="10" t="s">
        <v>7</v>
      </c>
      <c r="J9" s="10" t="s">
        <v>8</v>
      </c>
      <c r="K9" s="10" t="s">
        <v>9</v>
      </c>
      <c r="L9" s="11">
        <v>22500</v>
      </c>
      <c r="M9" s="9"/>
      <c r="N9" s="9"/>
    </row>
    <row r="10" spans="1:14" x14ac:dyDescent="0.25">
      <c r="A10" s="12" t="s">
        <v>0</v>
      </c>
      <c r="B10" s="12">
        <f>M10</f>
        <v>21150</v>
      </c>
      <c r="C10" s="12"/>
      <c r="D10" s="12"/>
      <c r="E10" s="12"/>
      <c r="F10" s="12"/>
      <c r="G10" s="12"/>
      <c r="H10" s="12"/>
      <c r="I10" s="12"/>
      <c r="J10" s="12"/>
      <c r="K10" s="12">
        <f>SUM(B10:G10)</f>
        <v>21150</v>
      </c>
      <c r="L10" s="13">
        <f>(M10-L9)/L9</f>
        <v>-0.06</v>
      </c>
      <c r="M10">
        <f>L9*0.94</f>
        <v>21150</v>
      </c>
    </row>
    <row r="11" spans="1:14" x14ac:dyDescent="0.25">
      <c r="A11" s="12" t="s">
        <v>10</v>
      </c>
      <c r="B11" s="12">
        <f>L9/4</f>
        <v>5625</v>
      </c>
      <c r="C11" s="12">
        <f>N11</f>
        <v>3993.75</v>
      </c>
      <c r="D11" s="12">
        <f>C11</f>
        <v>3993.75</v>
      </c>
      <c r="E11" s="12">
        <f>D11</f>
        <v>3993.75</v>
      </c>
      <c r="F11" s="12">
        <f>E11</f>
        <v>3993.75</v>
      </c>
      <c r="G11" s="12"/>
      <c r="H11" s="12"/>
      <c r="I11" s="12"/>
      <c r="J11" s="12"/>
      <c r="K11" s="12">
        <f>SUM(B11:G11)</f>
        <v>21600</v>
      </c>
      <c r="L11" s="13">
        <f>(M11-L9)/L9</f>
        <v>-0.04</v>
      </c>
      <c r="M11">
        <f>L9*0.96</f>
        <v>21600</v>
      </c>
      <c r="N11" s="14">
        <f>(M11-B11)/4</f>
        <v>3993.75</v>
      </c>
    </row>
    <row r="12" spans="1:14" x14ac:dyDescent="0.25">
      <c r="A12" s="12" t="s">
        <v>11</v>
      </c>
      <c r="B12" s="12">
        <f>L9/4</f>
        <v>5625</v>
      </c>
      <c r="C12" s="12">
        <f>N12</f>
        <v>2137.5</v>
      </c>
      <c r="D12" s="12">
        <f>C12</f>
        <v>2137.5</v>
      </c>
      <c r="E12" s="12">
        <f t="shared" ref="E12:J12" si="0">D12</f>
        <v>2137.5</v>
      </c>
      <c r="F12" s="12">
        <f t="shared" si="0"/>
        <v>2137.5</v>
      </c>
      <c r="G12" s="12">
        <f t="shared" si="0"/>
        <v>2137.5</v>
      </c>
      <c r="H12" s="12">
        <f t="shared" si="0"/>
        <v>2137.5</v>
      </c>
      <c r="I12" s="12">
        <f t="shared" si="0"/>
        <v>2137.5</v>
      </c>
      <c r="J12" s="12">
        <f t="shared" si="0"/>
        <v>2137.5</v>
      </c>
      <c r="K12" s="12">
        <f>SUM(B12:J12)</f>
        <v>22725</v>
      </c>
      <c r="L12" s="13">
        <f>(M12-L9)/L9</f>
        <v>0.01</v>
      </c>
      <c r="M12" s="14">
        <f>L9*1.01</f>
        <v>22725</v>
      </c>
      <c r="N12" s="14">
        <f>(M12-B12)/8</f>
        <v>2137.5</v>
      </c>
    </row>
    <row r="13" spans="1:14" x14ac:dyDescent="0.25">
      <c r="A13" s="5"/>
      <c r="B13" s="5"/>
      <c r="C13" s="5"/>
      <c r="D13" s="5"/>
      <c r="E13" s="5"/>
      <c r="F13" s="5"/>
      <c r="G13" s="5"/>
      <c r="H13" s="5"/>
      <c r="I13" s="5"/>
      <c r="J13" s="5"/>
      <c r="K13" s="5"/>
      <c r="L13" s="17"/>
    </row>
    <row r="14" spans="1:14" x14ac:dyDescent="0.25">
      <c r="A14" s="15"/>
      <c r="B14" s="15"/>
      <c r="C14" s="15"/>
      <c r="D14" s="15"/>
      <c r="E14" s="15"/>
      <c r="F14" s="15"/>
      <c r="G14" s="15"/>
      <c r="H14" s="15"/>
      <c r="I14" s="15"/>
      <c r="J14" s="15"/>
      <c r="K14" s="15"/>
      <c r="L14" s="16"/>
    </row>
    <row r="15" spans="1:14" x14ac:dyDescent="0.25">
      <c r="A15" s="2" t="s">
        <v>13</v>
      </c>
    </row>
    <row r="16" spans="1:14" x14ac:dyDescent="0.25">
      <c r="A16" s="2" t="s">
        <v>14</v>
      </c>
    </row>
    <row r="17" spans="1:5" x14ac:dyDescent="0.25">
      <c r="A17" s="2" t="s">
        <v>15</v>
      </c>
    </row>
    <row r="18" spans="1:5" x14ac:dyDescent="0.25">
      <c r="A18" s="2" t="s">
        <v>26</v>
      </c>
    </row>
    <row r="19" spans="1:5" x14ac:dyDescent="0.25">
      <c r="A19" s="2" t="s">
        <v>17</v>
      </c>
    </row>
    <row r="20" spans="1:5" x14ac:dyDescent="0.25">
      <c r="A20" s="2" t="s">
        <v>18</v>
      </c>
    </row>
    <row r="23" spans="1:5" x14ac:dyDescent="0.25">
      <c r="A23" s="9" t="s">
        <v>48</v>
      </c>
      <c r="B23" s="9"/>
      <c r="C23" s="9"/>
      <c r="D23" s="24"/>
      <c r="E23" s="24"/>
    </row>
    <row r="24" spans="1:5" x14ac:dyDescent="0.25">
      <c r="A24" s="9" t="s">
        <v>49</v>
      </c>
      <c r="B24" s="24"/>
      <c r="C24" s="24"/>
      <c r="D24" s="24"/>
    </row>
    <row r="25" spans="1:5" x14ac:dyDescent="0.25">
      <c r="A25" s="9"/>
      <c r="B25" s="24"/>
      <c r="C25" s="24"/>
      <c r="D25" s="24"/>
    </row>
    <row r="26" spans="1:5" x14ac:dyDescent="0.25">
      <c r="A26" s="9" t="s">
        <v>50</v>
      </c>
      <c r="B26" s="24" t="s">
        <v>51</v>
      </c>
      <c r="C26" s="24"/>
      <c r="D26" s="24"/>
    </row>
  </sheetData>
  <mergeCells count="1">
    <mergeCell ref="A3:K3"/>
  </mergeCells>
  <pageMargins left="0.7" right="0.7" top="0.75" bottom="0.75" header="0.3" footer="0.3"/>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6"/>
  <sheetViews>
    <sheetView topLeftCell="A13" workbookViewId="0">
      <selection activeCell="Q22" sqref="Q22"/>
    </sheetView>
  </sheetViews>
  <sheetFormatPr defaultRowHeight="12.75" x14ac:dyDescent="0.2"/>
  <cols>
    <col min="1" max="1" width="16" style="2" customWidth="1"/>
    <col min="2" max="2" width="16.85546875" style="2" bestFit="1" customWidth="1"/>
    <col min="3" max="4" width="12" style="2" customWidth="1"/>
    <col min="5" max="5" width="11.85546875" style="2" customWidth="1"/>
    <col min="6" max="6" width="11.42578125" style="2" customWidth="1"/>
    <col min="7" max="7" width="10" style="2" customWidth="1"/>
    <col min="8" max="8" width="11.5703125" style="2" customWidth="1"/>
    <col min="9" max="9" width="11.140625" style="2" customWidth="1"/>
    <col min="10" max="10" width="12" style="2" customWidth="1"/>
    <col min="11" max="11" width="9.5703125" style="6" customWidth="1"/>
    <col min="12" max="15" width="0" style="2" hidden="1" customWidth="1"/>
    <col min="16" max="16384" width="9.140625" style="2"/>
  </cols>
  <sheetData>
    <row r="2" spans="1:15" ht="33.75" customHeight="1" x14ac:dyDescent="0.25">
      <c r="A2" s="28" t="s">
        <v>68</v>
      </c>
      <c r="B2" s="28"/>
      <c r="C2" s="28"/>
      <c r="D2" s="28"/>
      <c r="E2" s="28"/>
      <c r="F2" s="28"/>
      <c r="G2" s="28"/>
      <c r="H2" s="28"/>
      <c r="I2" s="28"/>
      <c r="J2" s="28"/>
      <c r="K2" s="1"/>
    </row>
    <row r="3" spans="1:15" x14ac:dyDescent="0.2">
      <c r="A3" s="3"/>
      <c r="B3" s="3"/>
      <c r="C3" s="3"/>
      <c r="D3" s="3"/>
      <c r="E3" s="3"/>
      <c r="F3" s="3"/>
      <c r="G3" s="3"/>
      <c r="H3" s="3"/>
      <c r="I3" s="3"/>
      <c r="J3" s="3"/>
      <c r="K3" s="4"/>
    </row>
    <row r="4" spans="1:15" x14ac:dyDescent="0.2">
      <c r="A4" s="5"/>
      <c r="B4" s="5"/>
      <c r="C4" s="5"/>
      <c r="D4" s="5"/>
      <c r="E4" s="5"/>
      <c r="F4" s="5"/>
      <c r="G4" s="5"/>
      <c r="H4" s="5"/>
      <c r="I4" s="5"/>
      <c r="J4" s="5"/>
    </row>
    <row r="5" spans="1:15" s="9" customFormat="1" x14ac:dyDescent="0.2">
      <c r="A5" s="7" t="s">
        <v>59</v>
      </c>
      <c r="B5" s="7"/>
      <c r="C5" s="7"/>
      <c r="D5" s="7"/>
      <c r="E5" s="7"/>
      <c r="F5" s="7"/>
      <c r="G5" s="7"/>
      <c r="H5" s="7"/>
      <c r="I5" s="7"/>
      <c r="J5" s="7"/>
      <c r="K5" s="8"/>
    </row>
    <row r="6" spans="1:15" s="9" customFormat="1" x14ac:dyDescent="0.2">
      <c r="A6" s="10"/>
      <c r="B6" s="10" t="s">
        <v>0</v>
      </c>
      <c r="C6" s="10" t="s">
        <v>1</v>
      </c>
      <c r="D6" s="10" t="s">
        <v>2</v>
      </c>
      <c r="E6" s="10" t="s">
        <v>3</v>
      </c>
      <c r="F6" s="10" t="s">
        <v>4</v>
      </c>
      <c r="G6" s="10" t="s">
        <v>5</v>
      </c>
      <c r="H6" s="10" t="s">
        <v>6</v>
      </c>
      <c r="I6" s="10" t="s">
        <v>7</v>
      </c>
      <c r="J6" s="10" t="s">
        <v>8</v>
      </c>
      <c r="K6" s="10" t="s">
        <v>9</v>
      </c>
      <c r="L6" s="11">
        <v>8635</v>
      </c>
    </row>
    <row r="7" spans="1:15" ht="15" x14ac:dyDescent="0.25">
      <c r="A7" s="12" t="s">
        <v>0</v>
      </c>
      <c r="B7" s="12">
        <f>M7</f>
        <v>8116.9</v>
      </c>
      <c r="C7" s="12"/>
      <c r="D7" s="12"/>
      <c r="E7" s="12"/>
      <c r="F7" s="12"/>
      <c r="G7" s="12"/>
      <c r="H7" s="12"/>
      <c r="I7" s="12"/>
      <c r="J7" s="12"/>
      <c r="K7" s="12">
        <f>SUM(B7:G7)</f>
        <v>8116.9</v>
      </c>
      <c r="L7" s="13">
        <f>(M7-L6)/L6</f>
        <v>-6.0000000000000039E-2</v>
      </c>
      <c r="M7">
        <f>L6*0.94</f>
        <v>8116.9</v>
      </c>
      <c r="N7"/>
    </row>
    <row r="8" spans="1:15" ht="15" x14ac:dyDescent="0.25">
      <c r="A8" s="12" t="s">
        <v>10</v>
      </c>
      <c r="B8" s="12">
        <f>L6/4</f>
        <v>2158.75</v>
      </c>
      <c r="C8" s="12">
        <f>N8</f>
        <v>1532.7125000000001</v>
      </c>
      <c r="D8" s="12">
        <f>C8</f>
        <v>1532.7125000000001</v>
      </c>
      <c r="E8" s="12">
        <f>D8</f>
        <v>1532.7125000000001</v>
      </c>
      <c r="F8" s="12">
        <f>E8</f>
        <v>1532.7125000000001</v>
      </c>
      <c r="G8" s="12"/>
      <c r="H8" s="12"/>
      <c r="I8" s="12"/>
      <c r="J8" s="12"/>
      <c r="K8" s="12">
        <f>SUM(B8:G8)</f>
        <v>8289.6</v>
      </c>
      <c r="L8" s="13">
        <f>(M8-L6)/L6</f>
        <v>-3.9999999999999959E-2</v>
      </c>
      <c r="M8">
        <f>L6*0.96</f>
        <v>8289.6</v>
      </c>
      <c r="N8" s="14">
        <f>(M8-B8)/4</f>
        <v>1532.7125000000001</v>
      </c>
    </row>
    <row r="9" spans="1:15" ht="15" x14ac:dyDescent="0.25">
      <c r="A9" s="12" t="s">
        <v>11</v>
      </c>
      <c r="B9" s="12">
        <f>L6/4</f>
        <v>2158.75</v>
      </c>
      <c r="C9" s="12">
        <f>N9</f>
        <v>820.32500000000005</v>
      </c>
      <c r="D9" s="12">
        <f>C9</f>
        <v>820.32500000000005</v>
      </c>
      <c r="E9" s="12">
        <f t="shared" ref="E9:J9" si="0">D9</f>
        <v>820.32500000000005</v>
      </c>
      <c r="F9" s="12">
        <f t="shared" si="0"/>
        <v>820.32500000000005</v>
      </c>
      <c r="G9" s="12">
        <f t="shared" si="0"/>
        <v>820.32500000000005</v>
      </c>
      <c r="H9" s="12">
        <f t="shared" si="0"/>
        <v>820.32500000000005</v>
      </c>
      <c r="I9" s="12">
        <f t="shared" si="0"/>
        <v>820.32500000000005</v>
      </c>
      <c r="J9" s="12">
        <f t="shared" si="0"/>
        <v>820.32500000000005</v>
      </c>
      <c r="K9" s="12">
        <f>SUM(B9:J9)</f>
        <v>8721.3499999999985</v>
      </c>
      <c r="L9" s="13">
        <f>(M9-L6)/L6</f>
        <v>1.0000000000000042E-2</v>
      </c>
      <c r="M9" s="14">
        <f>L6*1.01</f>
        <v>8721.35</v>
      </c>
      <c r="N9" s="14">
        <f>(M9-B9)/8</f>
        <v>820.32500000000005</v>
      </c>
    </row>
    <row r="10" spans="1:15" x14ac:dyDescent="0.2">
      <c r="A10" s="5"/>
      <c r="B10" s="5"/>
      <c r="C10" s="5"/>
      <c r="D10" s="5"/>
      <c r="E10" s="5"/>
      <c r="F10" s="5"/>
      <c r="G10" s="5"/>
      <c r="H10" s="5"/>
      <c r="I10" s="5"/>
      <c r="J10" s="5"/>
    </row>
    <row r="11" spans="1:15" x14ac:dyDescent="0.2">
      <c r="A11" s="5"/>
      <c r="B11" s="5"/>
      <c r="C11" s="5"/>
      <c r="D11" s="5"/>
      <c r="E11" s="5"/>
      <c r="F11" s="5"/>
      <c r="G11" s="5"/>
      <c r="H11" s="5"/>
      <c r="I11" s="5"/>
      <c r="J11" s="5"/>
    </row>
    <row r="12" spans="1:15" x14ac:dyDescent="0.2">
      <c r="A12" s="7" t="s">
        <v>77</v>
      </c>
      <c r="B12" s="15"/>
      <c r="C12" s="15"/>
      <c r="D12" s="15"/>
      <c r="E12" s="15"/>
      <c r="F12" s="15"/>
      <c r="G12" s="15"/>
      <c r="H12" s="15"/>
      <c r="I12" s="15"/>
      <c r="J12" s="15"/>
      <c r="K12" s="16"/>
      <c r="L12" s="9"/>
      <c r="M12" s="9"/>
      <c r="N12" s="9"/>
    </row>
    <row r="13" spans="1:15" s="9" customFormat="1" x14ac:dyDescent="0.2">
      <c r="A13" s="10"/>
      <c r="B13" s="10" t="s">
        <v>0</v>
      </c>
      <c r="C13" s="10" t="s">
        <v>78</v>
      </c>
      <c r="D13" s="10" t="s">
        <v>1</v>
      </c>
      <c r="E13" s="10" t="s">
        <v>2</v>
      </c>
      <c r="F13" s="10" t="s">
        <v>3</v>
      </c>
      <c r="G13" s="10" t="s">
        <v>4</v>
      </c>
      <c r="H13" s="10" t="s">
        <v>5</v>
      </c>
      <c r="I13" s="10" t="s">
        <v>6</v>
      </c>
      <c r="J13" s="10" t="s">
        <v>7</v>
      </c>
      <c r="K13" s="10" t="s">
        <v>9</v>
      </c>
      <c r="L13" s="11">
        <v>10780</v>
      </c>
      <c r="O13" s="2"/>
    </row>
    <row r="14" spans="1:15" s="9" customFormat="1" ht="15" x14ac:dyDescent="0.25">
      <c r="A14" s="12" t="s">
        <v>0</v>
      </c>
      <c r="B14" s="12">
        <f>M14</f>
        <v>10133.199999999999</v>
      </c>
      <c r="C14" s="12"/>
      <c r="D14" s="12"/>
      <c r="E14" s="12"/>
      <c r="F14" s="12"/>
      <c r="G14" s="12"/>
      <c r="H14" s="12"/>
      <c r="I14" s="12"/>
      <c r="J14" s="12"/>
      <c r="K14" s="12">
        <f>SUM(B14:G14)</f>
        <v>10133.199999999999</v>
      </c>
      <c r="L14" s="13">
        <f>(M14-L13)/L13</f>
        <v>-6.0000000000000102E-2</v>
      </c>
      <c r="M14">
        <f>L13*0.94</f>
        <v>10133.199999999999</v>
      </c>
      <c r="N14"/>
      <c r="O14" s="2"/>
    </row>
    <row r="15" spans="1:15" ht="15" x14ac:dyDescent="0.25">
      <c r="A15" s="12" t="s">
        <v>10</v>
      </c>
      <c r="B15" s="12">
        <f>L13/4</f>
        <v>2695</v>
      </c>
      <c r="C15" s="12">
        <f>N15</f>
        <v>1913.4499999999998</v>
      </c>
      <c r="D15" s="12">
        <f>C15</f>
        <v>1913.4499999999998</v>
      </c>
      <c r="E15" s="12">
        <f>D15</f>
        <v>1913.4499999999998</v>
      </c>
      <c r="F15" s="12">
        <f>E15</f>
        <v>1913.4499999999998</v>
      </c>
      <c r="G15" s="12"/>
      <c r="H15" s="12"/>
      <c r="I15" s="12"/>
      <c r="J15" s="12"/>
      <c r="K15" s="12">
        <f>SUM(B15:G15)</f>
        <v>10348.799999999999</v>
      </c>
      <c r="L15" s="13">
        <f>(M15-L13)/L13</f>
        <v>-4.000000000000007E-2</v>
      </c>
      <c r="M15">
        <f>L13*0.96</f>
        <v>10348.799999999999</v>
      </c>
      <c r="N15" s="14">
        <f>(M15-B15)/4</f>
        <v>1913.4499999999998</v>
      </c>
    </row>
    <row r="16" spans="1:15" ht="15" x14ac:dyDescent="0.25">
      <c r="A16" s="12" t="s">
        <v>11</v>
      </c>
      <c r="B16" s="12">
        <f>L13/4</f>
        <v>2695</v>
      </c>
      <c r="C16" s="12">
        <f>N16</f>
        <v>1024.0999999999999</v>
      </c>
      <c r="D16" s="12">
        <f>C16</f>
        <v>1024.0999999999999</v>
      </c>
      <c r="E16" s="12">
        <f t="shared" ref="E16:J16" si="1">D16</f>
        <v>1024.0999999999999</v>
      </c>
      <c r="F16" s="12">
        <f t="shared" si="1"/>
        <v>1024.0999999999999</v>
      </c>
      <c r="G16" s="12">
        <f t="shared" si="1"/>
        <v>1024.0999999999999</v>
      </c>
      <c r="H16" s="12">
        <f t="shared" si="1"/>
        <v>1024.0999999999999</v>
      </c>
      <c r="I16" s="12">
        <f t="shared" si="1"/>
        <v>1024.0999999999999</v>
      </c>
      <c r="J16" s="12">
        <f t="shared" si="1"/>
        <v>1024.0999999999999</v>
      </c>
      <c r="K16" s="12">
        <f>SUM(B16:J16)</f>
        <v>10887.800000000001</v>
      </c>
      <c r="L16" s="13">
        <f>(M16-L13)/L13</f>
        <v>9.9999999999999326E-3</v>
      </c>
      <c r="M16" s="14">
        <f>L13*1.01</f>
        <v>10887.8</v>
      </c>
      <c r="N16" s="14">
        <f>(M16-B16)/8</f>
        <v>1024.0999999999999</v>
      </c>
    </row>
    <row r="17" spans="1:15" x14ac:dyDescent="0.2">
      <c r="A17" s="5"/>
      <c r="B17" s="5"/>
      <c r="C17" s="5"/>
      <c r="D17" s="5"/>
      <c r="E17" s="5"/>
      <c r="F17" s="5"/>
      <c r="G17" s="5"/>
      <c r="H17" s="5"/>
      <c r="I17" s="5"/>
      <c r="J17" s="5"/>
    </row>
    <row r="18" spans="1:15" x14ac:dyDescent="0.2">
      <c r="A18" s="5"/>
      <c r="B18" s="5"/>
      <c r="C18" s="5"/>
      <c r="D18" s="5"/>
      <c r="E18" s="5"/>
      <c r="F18" s="5"/>
      <c r="G18" s="5"/>
      <c r="H18" s="5"/>
      <c r="I18" s="5"/>
      <c r="J18" s="5"/>
    </row>
    <row r="19" spans="1:15" s="9" customFormat="1" x14ac:dyDescent="0.2">
      <c r="A19" s="7" t="s">
        <v>60</v>
      </c>
      <c r="B19" s="15"/>
      <c r="C19" s="15"/>
      <c r="D19" s="15"/>
      <c r="E19" s="15"/>
      <c r="F19" s="15"/>
      <c r="G19" s="15"/>
      <c r="H19" s="15"/>
      <c r="I19" s="15"/>
      <c r="J19" s="15"/>
      <c r="K19" s="16"/>
      <c r="O19" s="2"/>
    </row>
    <row r="20" spans="1:15" s="9" customFormat="1" x14ac:dyDescent="0.2">
      <c r="A20" s="10"/>
      <c r="B20" s="10" t="s">
        <v>0</v>
      </c>
      <c r="C20" s="10" t="s">
        <v>1</v>
      </c>
      <c r="D20" s="10" t="s">
        <v>2</v>
      </c>
      <c r="E20" s="10" t="s">
        <v>3</v>
      </c>
      <c r="F20" s="10" t="s">
        <v>4</v>
      </c>
      <c r="G20" s="10" t="s">
        <v>5</v>
      </c>
      <c r="H20" s="10" t="s">
        <v>6</v>
      </c>
      <c r="I20" s="10" t="s">
        <v>7</v>
      </c>
      <c r="J20" s="10" t="s">
        <v>8</v>
      </c>
      <c r="K20" s="10" t="s">
        <v>9</v>
      </c>
      <c r="L20" s="11">
        <v>15620</v>
      </c>
      <c r="O20" s="2"/>
    </row>
    <row r="21" spans="1:15" ht="15" x14ac:dyDescent="0.25">
      <c r="A21" s="12" t="s">
        <v>0</v>
      </c>
      <c r="B21" s="12">
        <f>M21</f>
        <v>14682.8</v>
      </c>
      <c r="C21" s="12"/>
      <c r="D21" s="12"/>
      <c r="E21" s="12"/>
      <c r="F21" s="12"/>
      <c r="G21" s="12"/>
      <c r="H21" s="12"/>
      <c r="I21" s="12"/>
      <c r="J21" s="12"/>
      <c r="K21" s="12">
        <f>SUM(B21:G21)</f>
        <v>14682.8</v>
      </c>
      <c r="L21" s="13">
        <f>(M21-L20)/L20</f>
        <v>-6.0000000000000046E-2</v>
      </c>
      <c r="M21">
        <f>L20*0.94</f>
        <v>14682.8</v>
      </c>
      <c r="N21"/>
    </row>
    <row r="22" spans="1:15" ht="15" x14ac:dyDescent="0.25">
      <c r="A22" s="12" t="s">
        <v>10</v>
      </c>
      <c r="B22" s="12">
        <f>L20/4</f>
        <v>3905</v>
      </c>
      <c r="C22" s="12">
        <f>N22</f>
        <v>2772.5499999999997</v>
      </c>
      <c r="D22" s="12">
        <f>C22</f>
        <v>2772.5499999999997</v>
      </c>
      <c r="E22" s="12">
        <f>D22</f>
        <v>2772.5499999999997</v>
      </c>
      <c r="F22" s="12">
        <f>E22</f>
        <v>2772.5499999999997</v>
      </c>
      <c r="G22" s="12"/>
      <c r="H22" s="12"/>
      <c r="I22" s="12"/>
      <c r="J22" s="12"/>
      <c r="K22" s="12">
        <f>SUM(B22:G22)</f>
        <v>14995.199999999997</v>
      </c>
      <c r="L22" s="13">
        <f>(M22-L20)/L20</f>
        <v>-4.000000000000007E-2</v>
      </c>
      <c r="M22">
        <f>L20*0.96</f>
        <v>14995.199999999999</v>
      </c>
      <c r="N22" s="14">
        <f>(M22-B22)/4</f>
        <v>2772.5499999999997</v>
      </c>
    </row>
    <row r="23" spans="1:15" ht="15" x14ac:dyDescent="0.25">
      <c r="A23" s="12" t="s">
        <v>11</v>
      </c>
      <c r="B23" s="12">
        <f>L20/4</f>
        <v>3905</v>
      </c>
      <c r="C23" s="12">
        <f>N23</f>
        <v>1483.9</v>
      </c>
      <c r="D23" s="12">
        <f>C23</f>
        <v>1483.9</v>
      </c>
      <c r="E23" s="12">
        <f t="shared" ref="E23:J23" si="2">D23</f>
        <v>1483.9</v>
      </c>
      <c r="F23" s="12">
        <f t="shared" si="2"/>
        <v>1483.9</v>
      </c>
      <c r="G23" s="12">
        <f t="shared" si="2"/>
        <v>1483.9</v>
      </c>
      <c r="H23" s="12">
        <f t="shared" si="2"/>
        <v>1483.9</v>
      </c>
      <c r="I23" s="12">
        <f t="shared" si="2"/>
        <v>1483.9</v>
      </c>
      <c r="J23" s="12">
        <f t="shared" si="2"/>
        <v>1483.9</v>
      </c>
      <c r="K23" s="12">
        <f>SUM(B23:J23)</f>
        <v>15776.199999999997</v>
      </c>
      <c r="L23" s="13">
        <f>(M23-L20)/L20</f>
        <v>1.0000000000000047E-2</v>
      </c>
      <c r="M23" s="14">
        <f>L20*1.01</f>
        <v>15776.2</v>
      </c>
      <c r="N23" s="14">
        <f>(M23-B23)/8</f>
        <v>1483.9</v>
      </c>
    </row>
    <row r="24" spans="1:15" x14ac:dyDescent="0.2">
      <c r="A24" s="5"/>
      <c r="B24" s="5"/>
      <c r="C24" s="5"/>
      <c r="D24" s="5"/>
      <c r="E24" s="5"/>
      <c r="F24" s="5"/>
      <c r="G24" s="5"/>
      <c r="H24" s="5"/>
      <c r="I24" s="5"/>
      <c r="J24" s="5"/>
      <c r="K24" s="17"/>
    </row>
    <row r="25" spans="1:15" s="9" customFormat="1" x14ac:dyDescent="0.2">
      <c r="A25" s="15"/>
      <c r="B25" s="15"/>
      <c r="C25" s="15"/>
      <c r="D25" s="15"/>
      <c r="E25" s="15"/>
      <c r="F25" s="15"/>
      <c r="G25" s="15"/>
      <c r="H25" s="15"/>
      <c r="I25" s="15"/>
      <c r="J25" s="15"/>
      <c r="K25" s="18"/>
      <c r="O25" s="2"/>
    </row>
    <row r="26" spans="1:15" s="9" customFormat="1" x14ac:dyDescent="0.2">
      <c r="A26" s="7" t="s">
        <v>61</v>
      </c>
      <c r="B26" s="15"/>
      <c r="C26" s="15"/>
      <c r="D26" s="15"/>
      <c r="E26" s="15"/>
      <c r="F26" s="15"/>
      <c r="G26" s="15"/>
      <c r="H26" s="15"/>
      <c r="I26" s="15"/>
      <c r="J26" s="15"/>
      <c r="K26" s="16"/>
      <c r="O26" s="2"/>
    </row>
    <row r="27" spans="1:15" s="9" customFormat="1" x14ac:dyDescent="0.2">
      <c r="A27" s="10"/>
      <c r="B27" s="10" t="s">
        <v>0</v>
      </c>
      <c r="C27" s="10" t="s">
        <v>1</v>
      </c>
      <c r="D27" s="10" t="s">
        <v>2</v>
      </c>
      <c r="E27" s="10" t="s">
        <v>3</v>
      </c>
      <c r="F27" s="10" t="s">
        <v>4</v>
      </c>
      <c r="G27" s="10" t="s">
        <v>5</v>
      </c>
      <c r="H27" s="10" t="s">
        <v>6</v>
      </c>
      <c r="I27" s="10" t="s">
        <v>7</v>
      </c>
      <c r="J27" s="10" t="s">
        <v>8</v>
      </c>
      <c r="K27" s="10" t="s">
        <v>9</v>
      </c>
      <c r="L27" s="11">
        <v>26620</v>
      </c>
      <c r="O27" s="2"/>
    </row>
    <row r="28" spans="1:15" ht="15" x14ac:dyDescent="0.25">
      <c r="A28" s="12" t="s">
        <v>0</v>
      </c>
      <c r="B28" s="12">
        <f>M28</f>
        <v>25022.799999999999</v>
      </c>
      <c r="C28" s="12"/>
      <c r="D28" s="12"/>
      <c r="E28" s="12"/>
      <c r="F28" s="12"/>
      <c r="G28" s="12"/>
      <c r="H28" s="12"/>
      <c r="I28" s="12"/>
      <c r="J28" s="12"/>
      <c r="K28" s="12">
        <f>SUM(B28:G28)</f>
        <v>25022.799999999999</v>
      </c>
      <c r="L28" s="13">
        <f>(M28-L27)/L27</f>
        <v>-6.0000000000000026E-2</v>
      </c>
      <c r="M28">
        <f>L27*0.94</f>
        <v>25022.799999999999</v>
      </c>
      <c r="N28"/>
      <c r="O28" s="2">
        <f>K28*1.08</f>
        <v>27024.624</v>
      </c>
    </row>
    <row r="29" spans="1:15" ht="15" x14ac:dyDescent="0.25">
      <c r="A29" s="12" t="s">
        <v>10</v>
      </c>
      <c r="B29" s="12">
        <f>L27/4</f>
        <v>6655</v>
      </c>
      <c r="C29" s="12">
        <f>N29</f>
        <v>4725.05</v>
      </c>
      <c r="D29" s="12">
        <f>C29</f>
        <v>4725.05</v>
      </c>
      <c r="E29" s="12">
        <f>D29</f>
        <v>4725.05</v>
      </c>
      <c r="F29" s="12">
        <f>E29</f>
        <v>4725.05</v>
      </c>
      <c r="G29" s="12"/>
      <c r="H29" s="12"/>
      <c r="I29" s="12"/>
      <c r="J29" s="12"/>
      <c r="K29" s="12">
        <f>SUM(B29:G29)</f>
        <v>25555.199999999997</v>
      </c>
      <c r="L29" s="13">
        <f>(M29-L27)/L27</f>
        <v>-3.9999999999999973E-2</v>
      </c>
      <c r="M29">
        <f>L27*0.96</f>
        <v>25555.200000000001</v>
      </c>
      <c r="N29" s="14">
        <f>(M29-B29)/4</f>
        <v>4725.05</v>
      </c>
    </row>
    <row r="30" spans="1:15" ht="15" x14ac:dyDescent="0.25">
      <c r="A30" s="12" t="s">
        <v>11</v>
      </c>
      <c r="B30" s="12">
        <f>L27/4</f>
        <v>6655</v>
      </c>
      <c r="C30" s="12">
        <f>N30</f>
        <v>2528.9</v>
      </c>
      <c r="D30" s="12">
        <f>C30</f>
        <v>2528.9</v>
      </c>
      <c r="E30" s="12">
        <f t="shared" ref="E30:J30" si="3">D30</f>
        <v>2528.9</v>
      </c>
      <c r="F30" s="12">
        <f t="shared" si="3"/>
        <v>2528.9</v>
      </c>
      <c r="G30" s="12">
        <f t="shared" si="3"/>
        <v>2528.9</v>
      </c>
      <c r="H30" s="12">
        <f t="shared" si="3"/>
        <v>2528.9</v>
      </c>
      <c r="I30" s="12">
        <f t="shared" si="3"/>
        <v>2528.9</v>
      </c>
      <c r="J30" s="12">
        <f t="shared" si="3"/>
        <v>2528.9</v>
      </c>
      <c r="K30" s="12">
        <f>SUM(B30:J30)</f>
        <v>26886.200000000004</v>
      </c>
      <c r="L30" s="13">
        <f>(M30-L27)/L27</f>
        <v>1.0000000000000028E-2</v>
      </c>
      <c r="M30" s="14">
        <f>L27*1.01</f>
        <v>26886.2</v>
      </c>
      <c r="N30" s="14">
        <f>(M30-B30)/8</f>
        <v>2528.9</v>
      </c>
    </row>
    <row r="31" spans="1:15" x14ac:dyDescent="0.2">
      <c r="A31" s="5"/>
      <c r="B31" s="5"/>
      <c r="C31" s="5"/>
      <c r="D31" s="5"/>
      <c r="E31" s="5"/>
      <c r="F31" s="5"/>
      <c r="G31" s="5"/>
      <c r="H31" s="5"/>
      <c r="I31" s="5"/>
      <c r="J31" s="5"/>
      <c r="N31" s="5"/>
    </row>
    <row r="32" spans="1:15" x14ac:dyDescent="0.2">
      <c r="A32" s="5"/>
      <c r="B32" s="5"/>
      <c r="C32" s="5"/>
      <c r="D32" s="5"/>
      <c r="E32" s="5"/>
      <c r="F32" s="5"/>
      <c r="G32" s="5"/>
      <c r="H32" s="5"/>
      <c r="I32" s="5"/>
      <c r="J32" s="5"/>
      <c r="N32" s="5"/>
    </row>
    <row r="33" spans="1:15" s="9" customFormat="1" x14ac:dyDescent="0.2">
      <c r="A33" s="7" t="s">
        <v>62</v>
      </c>
      <c r="B33" s="7"/>
      <c r="C33" s="7"/>
      <c r="D33" s="7"/>
      <c r="E33" s="7"/>
      <c r="F33" s="7"/>
      <c r="G33" s="7"/>
      <c r="H33" s="7"/>
      <c r="I33" s="7"/>
      <c r="J33" s="7"/>
      <c r="K33" s="8"/>
    </row>
    <row r="34" spans="1:15" s="9" customFormat="1" x14ac:dyDescent="0.2">
      <c r="A34" s="10"/>
      <c r="B34" s="10" t="s">
        <v>0</v>
      </c>
      <c r="C34" s="10" t="s">
        <v>1</v>
      </c>
      <c r="D34" s="10" t="s">
        <v>2</v>
      </c>
      <c r="E34" s="10" t="s">
        <v>3</v>
      </c>
      <c r="F34" s="10" t="s">
        <v>4</v>
      </c>
      <c r="G34" s="10" t="s">
        <v>5</v>
      </c>
      <c r="H34" s="10" t="s">
        <v>6</v>
      </c>
      <c r="I34" s="10" t="s">
        <v>7</v>
      </c>
      <c r="J34" s="10" t="s">
        <v>8</v>
      </c>
      <c r="K34" s="10" t="s">
        <v>9</v>
      </c>
      <c r="L34" s="11">
        <v>7920</v>
      </c>
    </row>
    <row r="35" spans="1:15" ht="15" x14ac:dyDescent="0.25">
      <c r="A35" s="12" t="s">
        <v>0</v>
      </c>
      <c r="B35" s="12">
        <f>M35</f>
        <v>7444.7999999999993</v>
      </c>
      <c r="C35" s="12"/>
      <c r="D35" s="12"/>
      <c r="E35" s="12"/>
      <c r="F35" s="12"/>
      <c r="G35" s="12"/>
      <c r="H35" s="12"/>
      <c r="I35" s="12"/>
      <c r="J35" s="12"/>
      <c r="K35" s="12">
        <f>SUM(B35:G35)</f>
        <v>7444.7999999999993</v>
      </c>
      <c r="L35" s="13">
        <f>(M35-L34)/L34</f>
        <v>-6.0000000000000095E-2</v>
      </c>
      <c r="M35">
        <f>L34*0.94</f>
        <v>7444.7999999999993</v>
      </c>
      <c r="N35"/>
    </row>
    <row r="36" spans="1:15" ht="15" x14ac:dyDescent="0.25">
      <c r="A36" s="12" t="s">
        <v>10</v>
      </c>
      <c r="B36" s="12">
        <f>L34/4</f>
        <v>1980</v>
      </c>
      <c r="C36" s="12">
        <f>N36</f>
        <v>1405.8</v>
      </c>
      <c r="D36" s="12">
        <f>C36</f>
        <v>1405.8</v>
      </c>
      <c r="E36" s="12">
        <f>D36</f>
        <v>1405.8</v>
      </c>
      <c r="F36" s="12">
        <f>E36</f>
        <v>1405.8</v>
      </c>
      <c r="G36" s="12"/>
      <c r="H36" s="12"/>
      <c r="I36" s="12"/>
      <c r="J36" s="12"/>
      <c r="K36" s="12">
        <f>SUM(B36:G36)</f>
        <v>7603.2000000000007</v>
      </c>
      <c r="L36" s="13">
        <f>(M36-L34)/L34</f>
        <v>-4.0000000000000022E-2</v>
      </c>
      <c r="M36">
        <f>L34*0.96</f>
        <v>7603.2</v>
      </c>
      <c r="N36" s="14">
        <f>(M36-B36)/4</f>
        <v>1405.8</v>
      </c>
    </row>
    <row r="37" spans="1:15" ht="15" x14ac:dyDescent="0.25">
      <c r="A37" s="12" t="s">
        <v>11</v>
      </c>
      <c r="B37" s="12">
        <f>L34/4</f>
        <v>1980</v>
      </c>
      <c r="C37" s="12">
        <f>N37</f>
        <v>752.4</v>
      </c>
      <c r="D37" s="12">
        <f>C37</f>
        <v>752.4</v>
      </c>
      <c r="E37" s="12">
        <f t="shared" ref="E37:J37" si="4">D37</f>
        <v>752.4</v>
      </c>
      <c r="F37" s="12">
        <f t="shared" si="4"/>
        <v>752.4</v>
      </c>
      <c r="G37" s="12">
        <f t="shared" si="4"/>
        <v>752.4</v>
      </c>
      <c r="H37" s="12">
        <f t="shared" si="4"/>
        <v>752.4</v>
      </c>
      <c r="I37" s="12">
        <f t="shared" si="4"/>
        <v>752.4</v>
      </c>
      <c r="J37" s="12">
        <f t="shared" si="4"/>
        <v>752.4</v>
      </c>
      <c r="K37" s="12">
        <f>SUM(B37:J37)</f>
        <v>7999.199999999998</v>
      </c>
      <c r="L37" s="13">
        <f>(M37-L34)/L34</f>
        <v>9.9999999999999777E-3</v>
      </c>
      <c r="M37" s="14">
        <f>L34*1.01</f>
        <v>7999.2</v>
      </c>
      <c r="N37" s="14">
        <f>(M37-B37)/8</f>
        <v>752.4</v>
      </c>
    </row>
    <row r="38" spans="1:15" x14ac:dyDescent="0.2">
      <c r="A38" s="5"/>
      <c r="B38" s="5"/>
      <c r="C38" s="5"/>
      <c r="D38" s="5"/>
      <c r="E38" s="5"/>
      <c r="F38" s="5"/>
      <c r="G38" s="5"/>
      <c r="H38" s="5"/>
      <c r="I38" s="5"/>
      <c r="J38" s="5"/>
      <c r="N38" s="5"/>
    </row>
    <row r="39" spans="1:15" x14ac:dyDescent="0.2">
      <c r="A39" s="5"/>
      <c r="B39" s="5"/>
      <c r="C39" s="5"/>
      <c r="D39" s="5"/>
      <c r="E39" s="5"/>
      <c r="F39" s="5"/>
      <c r="G39" s="5"/>
      <c r="H39" s="5"/>
      <c r="I39" s="5"/>
      <c r="J39" s="5"/>
      <c r="N39" s="5"/>
    </row>
    <row r="40" spans="1:15" s="9" customFormat="1" x14ac:dyDescent="0.2">
      <c r="A40" s="7" t="s">
        <v>63</v>
      </c>
      <c r="B40" s="7"/>
      <c r="C40" s="7"/>
      <c r="D40" s="7"/>
      <c r="E40" s="7"/>
      <c r="F40" s="7"/>
      <c r="G40" s="7"/>
      <c r="H40" s="7"/>
      <c r="I40" s="7"/>
      <c r="J40" s="7"/>
      <c r="K40" s="8"/>
    </row>
    <row r="41" spans="1:15" s="9" customFormat="1" x14ac:dyDescent="0.2">
      <c r="A41" s="10"/>
      <c r="B41" s="10" t="s">
        <v>0</v>
      </c>
      <c r="C41" s="10" t="s">
        <v>1</v>
      </c>
      <c r="D41" s="10" t="s">
        <v>2</v>
      </c>
      <c r="E41" s="10" t="s">
        <v>3</v>
      </c>
      <c r="F41" s="10" t="s">
        <v>4</v>
      </c>
      <c r="G41" s="10" t="s">
        <v>5</v>
      </c>
      <c r="H41" s="10" t="s">
        <v>6</v>
      </c>
      <c r="I41" s="10" t="s">
        <v>7</v>
      </c>
      <c r="J41" s="10" t="s">
        <v>8</v>
      </c>
      <c r="K41" s="10" t="s">
        <v>9</v>
      </c>
      <c r="L41" s="11">
        <v>9790</v>
      </c>
    </row>
    <row r="42" spans="1:15" ht="15" x14ac:dyDescent="0.25">
      <c r="A42" s="12" t="s">
        <v>0</v>
      </c>
      <c r="B42" s="12">
        <f>M42</f>
        <v>9202.6</v>
      </c>
      <c r="C42" s="12"/>
      <c r="D42" s="12"/>
      <c r="E42" s="12"/>
      <c r="F42" s="12"/>
      <c r="G42" s="12"/>
      <c r="H42" s="12"/>
      <c r="I42" s="12"/>
      <c r="J42" s="12"/>
      <c r="K42" s="12">
        <f>SUM(B42:G42)</f>
        <v>9202.6</v>
      </c>
      <c r="L42" s="13">
        <f>(M42-L41)/L41</f>
        <v>-5.9999999999999963E-2</v>
      </c>
      <c r="M42">
        <f>L41*0.94</f>
        <v>9202.6</v>
      </c>
      <c r="N42"/>
    </row>
    <row r="43" spans="1:15" ht="15" x14ac:dyDescent="0.25">
      <c r="A43" s="12" t="s">
        <v>10</v>
      </c>
      <c r="B43" s="12">
        <f>L41/4</f>
        <v>2447.5</v>
      </c>
      <c r="C43" s="12">
        <f>N43</f>
        <v>1737.7249999999999</v>
      </c>
      <c r="D43" s="12">
        <f>C43</f>
        <v>1737.7249999999999</v>
      </c>
      <c r="E43" s="12">
        <f>D43</f>
        <v>1737.7249999999999</v>
      </c>
      <c r="F43" s="12">
        <f>E43</f>
        <v>1737.7249999999999</v>
      </c>
      <c r="G43" s="12"/>
      <c r="H43" s="12"/>
      <c r="I43" s="12"/>
      <c r="J43" s="12"/>
      <c r="K43" s="12">
        <f>SUM(B43:G43)</f>
        <v>9398.4000000000015</v>
      </c>
      <c r="L43" s="13">
        <f>(M43-L41)/L41</f>
        <v>-4.0000000000000036E-2</v>
      </c>
      <c r="M43">
        <f>L41*0.96</f>
        <v>9398.4</v>
      </c>
      <c r="N43" s="14">
        <f>(M43-B43)/4</f>
        <v>1737.7249999999999</v>
      </c>
    </row>
    <row r="44" spans="1:15" ht="15" x14ac:dyDescent="0.25">
      <c r="A44" s="12" t="s">
        <v>11</v>
      </c>
      <c r="B44" s="12">
        <f>L41/4</f>
        <v>2447.5</v>
      </c>
      <c r="C44" s="12">
        <f>N44</f>
        <v>930.05</v>
      </c>
      <c r="D44" s="12">
        <f>C44</f>
        <v>930.05</v>
      </c>
      <c r="E44" s="12">
        <f t="shared" ref="E44:J44" si="5">D44</f>
        <v>930.05</v>
      </c>
      <c r="F44" s="12">
        <f t="shared" si="5"/>
        <v>930.05</v>
      </c>
      <c r="G44" s="12">
        <f t="shared" si="5"/>
        <v>930.05</v>
      </c>
      <c r="H44" s="12">
        <f t="shared" si="5"/>
        <v>930.05</v>
      </c>
      <c r="I44" s="12">
        <f t="shared" si="5"/>
        <v>930.05</v>
      </c>
      <c r="J44" s="12">
        <f t="shared" si="5"/>
        <v>930.05</v>
      </c>
      <c r="K44" s="12">
        <f>SUM(B44:J44)</f>
        <v>9887.9</v>
      </c>
      <c r="L44" s="13">
        <f>(M44-L41)/L41</f>
        <v>9.999999999999962E-3</v>
      </c>
      <c r="M44" s="14">
        <f>L41*1.01</f>
        <v>9887.9</v>
      </c>
      <c r="N44" s="14">
        <f>(M44-B44)/8</f>
        <v>930.05</v>
      </c>
    </row>
    <row r="45" spans="1:15" x14ac:dyDescent="0.2">
      <c r="A45" s="5"/>
      <c r="B45" s="5"/>
      <c r="C45" s="5"/>
      <c r="D45" s="5"/>
      <c r="E45" s="5"/>
      <c r="F45" s="5"/>
      <c r="G45" s="5"/>
      <c r="H45" s="5"/>
      <c r="I45" s="5"/>
      <c r="J45" s="5"/>
    </row>
    <row r="46" spans="1:15" x14ac:dyDescent="0.2">
      <c r="A46" s="5"/>
      <c r="B46" s="5"/>
      <c r="C46" s="5"/>
      <c r="D46" s="5"/>
      <c r="E46" s="5"/>
      <c r="F46" s="5"/>
      <c r="G46" s="5"/>
      <c r="H46" s="5"/>
      <c r="I46" s="5"/>
      <c r="J46" s="5"/>
    </row>
    <row r="47" spans="1:15" s="9" customFormat="1" x14ac:dyDescent="0.2">
      <c r="A47" s="7" t="s">
        <v>64</v>
      </c>
      <c r="B47" s="15"/>
      <c r="C47" s="15"/>
      <c r="D47" s="15"/>
      <c r="E47" s="15"/>
      <c r="F47" s="15"/>
      <c r="G47" s="15"/>
      <c r="H47" s="15"/>
      <c r="I47" s="15"/>
      <c r="J47" s="15"/>
      <c r="K47" s="16"/>
      <c r="O47" s="2"/>
    </row>
    <row r="48" spans="1:15" s="9" customFormat="1" x14ac:dyDescent="0.2">
      <c r="A48" s="10"/>
      <c r="B48" s="10" t="s">
        <v>0</v>
      </c>
      <c r="C48" s="10" t="s">
        <v>1</v>
      </c>
      <c r="D48" s="10" t="s">
        <v>2</v>
      </c>
      <c r="E48" s="10" t="s">
        <v>3</v>
      </c>
      <c r="F48" s="10" t="s">
        <v>4</v>
      </c>
      <c r="G48" s="10" t="s">
        <v>5</v>
      </c>
      <c r="H48" s="10" t="s">
        <v>6</v>
      </c>
      <c r="I48" s="10" t="s">
        <v>7</v>
      </c>
      <c r="J48" s="10" t="s">
        <v>8</v>
      </c>
      <c r="K48" s="10" t="s">
        <v>9</v>
      </c>
      <c r="L48" s="11">
        <v>16940</v>
      </c>
      <c r="O48" s="2"/>
    </row>
    <row r="49" spans="1:15" ht="15" x14ac:dyDescent="0.25">
      <c r="A49" s="12" t="s">
        <v>0</v>
      </c>
      <c r="B49" s="12">
        <f>M49</f>
        <v>15923.599999999999</v>
      </c>
      <c r="C49" s="12"/>
      <c r="D49" s="12"/>
      <c r="E49" s="12"/>
      <c r="F49" s="12"/>
      <c r="G49" s="12"/>
      <c r="H49" s="12"/>
      <c r="I49" s="12"/>
      <c r="J49" s="12"/>
      <c r="K49" s="12">
        <f>SUM(B49:G49)</f>
        <v>15923.599999999999</v>
      </c>
      <c r="L49" s="13">
        <f>(M49-L48)/L48</f>
        <v>-6.0000000000000088E-2</v>
      </c>
      <c r="M49">
        <f>L48*0.94</f>
        <v>15923.599999999999</v>
      </c>
      <c r="N49"/>
    </row>
    <row r="50" spans="1:15" ht="15" x14ac:dyDescent="0.25">
      <c r="A50" s="12" t="s">
        <v>10</v>
      </c>
      <c r="B50" s="12">
        <f>L48/4</f>
        <v>4235</v>
      </c>
      <c r="C50" s="12">
        <f>N50</f>
        <v>3006.85</v>
      </c>
      <c r="D50" s="12">
        <f>C50</f>
        <v>3006.85</v>
      </c>
      <c r="E50" s="12">
        <f>D50</f>
        <v>3006.85</v>
      </c>
      <c r="F50" s="12">
        <f>E50</f>
        <v>3006.85</v>
      </c>
      <c r="G50" s="12"/>
      <c r="H50" s="12"/>
      <c r="I50" s="12"/>
      <c r="J50" s="12"/>
      <c r="K50" s="12">
        <f>SUM(B50:G50)</f>
        <v>16262.400000000001</v>
      </c>
      <c r="L50" s="13">
        <f>(M50-L48)/L48</f>
        <v>-4.0000000000000022E-2</v>
      </c>
      <c r="M50">
        <f>L48*0.96</f>
        <v>16262.4</v>
      </c>
      <c r="N50" s="14">
        <f>(M50-B50)/4</f>
        <v>3006.85</v>
      </c>
    </row>
    <row r="51" spans="1:15" ht="15" x14ac:dyDescent="0.25">
      <c r="A51" s="12" t="s">
        <v>11</v>
      </c>
      <c r="B51" s="12">
        <f>L48/4</f>
        <v>4235</v>
      </c>
      <c r="C51" s="12">
        <f>N51</f>
        <v>1609.3000000000002</v>
      </c>
      <c r="D51" s="12">
        <f>C51</f>
        <v>1609.3000000000002</v>
      </c>
      <c r="E51" s="12">
        <f t="shared" ref="E51:J51" si="6">D51</f>
        <v>1609.3000000000002</v>
      </c>
      <c r="F51" s="12">
        <f t="shared" si="6"/>
        <v>1609.3000000000002</v>
      </c>
      <c r="G51" s="12">
        <f t="shared" si="6"/>
        <v>1609.3000000000002</v>
      </c>
      <c r="H51" s="12">
        <f t="shared" si="6"/>
        <v>1609.3000000000002</v>
      </c>
      <c r="I51" s="12">
        <f t="shared" si="6"/>
        <v>1609.3000000000002</v>
      </c>
      <c r="J51" s="12">
        <f t="shared" si="6"/>
        <v>1609.3000000000002</v>
      </c>
      <c r="K51" s="12">
        <f>SUM(B51:J51)</f>
        <v>17109.399999999998</v>
      </c>
      <c r="L51" s="13">
        <f>(M51-L48)/L48</f>
        <v>1.0000000000000085E-2</v>
      </c>
      <c r="M51" s="14">
        <f>L48*1.01</f>
        <v>17109.400000000001</v>
      </c>
      <c r="N51" s="14">
        <f>(M51-B51)/8</f>
        <v>1609.3000000000002</v>
      </c>
    </row>
    <row r="52" spans="1:15" x14ac:dyDescent="0.2">
      <c r="A52" s="5"/>
      <c r="B52" s="5"/>
      <c r="C52" s="5"/>
      <c r="D52" s="5"/>
      <c r="E52" s="5"/>
      <c r="F52" s="5"/>
      <c r="G52" s="5"/>
      <c r="H52" s="5"/>
      <c r="I52" s="5"/>
      <c r="J52" s="5"/>
      <c r="K52" s="17"/>
    </row>
    <row r="53" spans="1:15" s="9" customFormat="1" x14ac:dyDescent="0.2">
      <c r="A53" s="15"/>
      <c r="B53" s="15"/>
      <c r="C53" s="15"/>
      <c r="D53" s="15"/>
      <c r="E53" s="15"/>
      <c r="F53" s="15"/>
      <c r="G53" s="15"/>
      <c r="H53" s="15"/>
      <c r="I53" s="15"/>
      <c r="J53" s="15"/>
      <c r="K53" s="18"/>
      <c r="O53" s="2"/>
    </row>
    <row r="54" spans="1:15" s="9" customFormat="1" x14ac:dyDescent="0.2">
      <c r="A54" s="7" t="s">
        <v>65</v>
      </c>
      <c r="B54" s="15"/>
      <c r="C54" s="15"/>
      <c r="D54" s="15"/>
      <c r="E54" s="15"/>
      <c r="F54" s="15"/>
      <c r="G54" s="15"/>
      <c r="H54" s="15"/>
      <c r="I54" s="15"/>
      <c r="J54" s="15"/>
      <c r="K54" s="16"/>
      <c r="O54" s="2"/>
    </row>
    <row r="55" spans="1:15" s="9" customFormat="1" x14ac:dyDescent="0.2">
      <c r="A55" s="10"/>
      <c r="B55" s="10" t="s">
        <v>0</v>
      </c>
      <c r="C55" s="10" t="s">
        <v>1</v>
      </c>
      <c r="D55" s="10" t="s">
        <v>2</v>
      </c>
      <c r="E55" s="10" t="s">
        <v>3</v>
      </c>
      <c r="F55" s="10" t="s">
        <v>4</v>
      </c>
      <c r="G55" s="10" t="s">
        <v>5</v>
      </c>
      <c r="H55" s="10" t="s">
        <v>6</v>
      </c>
      <c r="I55" s="10" t="s">
        <v>7</v>
      </c>
      <c r="J55" s="10" t="s">
        <v>8</v>
      </c>
      <c r="K55" s="10" t="s">
        <v>9</v>
      </c>
      <c r="L55" s="11">
        <v>28270</v>
      </c>
      <c r="O55" s="2"/>
    </row>
    <row r="56" spans="1:15" ht="15" x14ac:dyDescent="0.25">
      <c r="A56" s="12" t="s">
        <v>0</v>
      </c>
      <c r="B56" s="12">
        <f>M56</f>
        <v>26573.8</v>
      </c>
      <c r="C56" s="12"/>
      <c r="D56" s="12"/>
      <c r="E56" s="12"/>
      <c r="F56" s="12"/>
      <c r="G56" s="12"/>
      <c r="H56" s="12"/>
      <c r="I56" s="12"/>
      <c r="J56" s="12"/>
      <c r="K56" s="12">
        <f>SUM(B56:G56)</f>
        <v>26573.8</v>
      </c>
      <c r="L56" s="13">
        <f>(M56-L55)/L55</f>
        <v>-6.0000000000000026E-2</v>
      </c>
      <c r="M56">
        <f>L55*0.94</f>
        <v>26573.8</v>
      </c>
      <c r="N56"/>
    </row>
    <row r="57" spans="1:15" ht="15" x14ac:dyDescent="0.25">
      <c r="A57" s="12" t="s">
        <v>10</v>
      </c>
      <c r="B57" s="12">
        <f>L55/4</f>
        <v>7067.5</v>
      </c>
      <c r="C57" s="12">
        <f>N57</f>
        <v>5017.9250000000002</v>
      </c>
      <c r="D57" s="12">
        <f>C57</f>
        <v>5017.9250000000002</v>
      </c>
      <c r="E57" s="12">
        <f>D57</f>
        <v>5017.9250000000002</v>
      </c>
      <c r="F57" s="12">
        <f>E57</f>
        <v>5017.9250000000002</v>
      </c>
      <c r="G57" s="12"/>
      <c r="H57" s="12"/>
      <c r="I57" s="12"/>
      <c r="J57" s="12"/>
      <c r="K57" s="12">
        <f>SUM(B57:G57)</f>
        <v>27139.199999999997</v>
      </c>
      <c r="L57" s="13">
        <f>(M57-L55)/L55</f>
        <v>-3.9999999999999973E-2</v>
      </c>
      <c r="M57">
        <f>L55*0.96</f>
        <v>27139.200000000001</v>
      </c>
      <c r="N57" s="14">
        <f>(M57-B57)/4</f>
        <v>5017.9250000000002</v>
      </c>
    </row>
    <row r="58" spans="1:15" ht="15" x14ac:dyDescent="0.25">
      <c r="A58" s="12" t="s">
        <v>11</v>
      </c>
      <c r="B58" s="12">
        <f>L55/4</f>
        <v>7067.5</v>
      </c>
      <c r="C58" s="12">
        <f>N58</f>
        <v>2685.65</v>
      </c>
      <c r="D58" s="12">
        <f>C58</f>
        <v>2685.65</v>
      </c>
      <c r="E58" s="12">
        <f t="shared" ref="E58:J58" si="7">D58</f>
        <v>2685.65</v>
      </c>
      <c r="F58" s="12">
        <f t="shared" si="7"/>
        <v>2685.65</v>
      </c>
      <c r="G58" s="12">
        <f t="shared" si="7"/>
        <v>2685.65</v>
      </c>
      <c r="H58" s="12">
        <f t="shared" si="7"/>
        <v>2685.65</v>
      </c>
      <c r="I58" s="12">
        <f t="shared" si="7"/>
        <v>2685.65</v>
      </c>
      <c r="J58" s="12">
        <f t="shared" si="7"/>
        <v>2685.65</v>
      </c>
      <c r="K58" s="12">
        <f>SUM(B58:J58)</f>
        <v>28552.700000000004</v>
      </c>
      <c r="L58" s="13">
        <f>(M58-L55)/L55</f>
        <v>1.0000000000000026E-2</v>
      </c>
      <c r="M58" s="14">
        <f>L55*1.01</f>
        <v>28552.7</v>
      </c>
      <c r="N58" s="14">
        <f>(M58-B58)/8</f>
        <v>2685.65</v>
      </c>
    </row>
    <row r="59" spans="1:15" x14ac:dyDescent="0.2">
      <c r="A59" s="5"/>
      <c r="B59" s="5"/>
      <c r="C59" s="5"/>
      <c r="D59" s="5"/>
      <c r="E59" s="5"/>
      <c r="F59" s="5"/>
      <c r="G59" s="5"/>
      <c r="H59" s="5"/>
      <c r="I59" s="5"/>
      <c r="J59" s="5"/>
      <c r="N59" s="5"/>
    </row>
    <row r="60" spans="1:15" x14ac:dyDescent="0.2">
      <c r="A60" s="5"/>
      <c r="B60" s="5"/>
      <c r="C60" s="5"/>
      <c r="D60" s="5"/>
      <c r="E60" s="5"/>
      <c r="F60" s="5"/>
      <c r="G60" s="5"/>
      <c r="H60" s="5"/>
      <c r="I60" s="5"/>
      <c r="J60" s="5"/>
      <c r="N60" s="5"/>
    </row>
    <row r="61" spans="1:15" s="9" customFormat="1" x14ac:dyDescent="0.2">
      <c r="A61" s="7" t="s">
        <v>66</v>
      </c>
      <c r="B61" s="15"/>
      <c r="C61" s="15"/>
      <c r="D61" s="15"/>
      <c r="E61" s="15"/>
      <c r="F61" s="15"/>
      <c r="G61" s="15"/>
      <c r="H61" s="15"/>
      <c r="I61" s="15"/>
      <c r="J61" s="15"/>
      <c r="K61" s="16"/>
      <c r="O61" s="2"/>
    </row>
    <row r="62" spans="1:15" s="9" customFormat="1" x14ac:dyDescent="0.2">
      <c r="A62" s="10"/>
      <c r="B62" s="10" t="s">
        <v>0</v>
      </c>
      <c r="C62" s="10" t="s">
        <v>1</v>
      </c>
      <c r="D62" s="10" t="s">
        <v>2</v>
      </c>
      <c r="E62" s="10" t="s">
        <v>3</v>
      </c>
      <c r="F62" s="10" t="s">
        <v>4</v>
      </c>
      <c r="G62" s="10" t="s">
        <v>5</v>
      </c>
      <c r="H62" s="10" t="s">
        <v>6</v>
      </c>
      <c r="I62" s="10" t="s">
        <v>7</v>
      </c>
      <c r="J62" s="10" t="s">
        <v>8</v>
      </c>
      <c r="K62" s="10" t="s">
        <v>9</v>
      </c>
      <c r="L62" s="11">
        <v>18590</v>
      </c>
      <c r="O62" s="2"/>
    </row>
    <row r="63" spans="1:15" ht="15" x14ac:dyDescent="0.25">
      <c r="A63" s="12" t="s">
        <v>0</v>
      </c>
      <c r="B63" s="12">
        <f>M63</f>
        <v>17474.599999999999</v>
      </c>
      <c r="C63" s="12"/>
      <c r="D63" s="12"/>
      <c r="E63" s="12"/>
      <c r="F63" s="12"/>
      <c r="G63" s="12"/>
      <c r="H63" s="12"/>
      <c r="I63" s="12"/>
      <c r="J63" s="12"/>
      <c r="K63" s="12">
        <f>SUM(B63:G63)</f>
        <v>17474.599999999999</v>
      </c>
      <c r="L63" s="13">
        <f>(M63-L62)/L62</f>
        <v>-6.0000000000000081E-2</v>
      </c>
      <c r="M63">
        <f>L62*0.94</f>
        <v>17474.599999999999</v>
      </c>
      <c r="N63"/>
    </row>
    <row r="64" spans="1:15" ht="15" x14ac:dyDescent="0.25">
      <c r="A64" s="12" t="s">
        <v>10</v>
      </c>
      <c r="B64" s="12">
        <f>L62/4</f>
        <v>4647.5</v>
      </c>
      <c r="C64" s="12">
        <f>N64</f>
        <v>3299.7249999999995</v>
      </c>
      <c r="D64" s="12">
        <f>C64</f>
        <v>3299.7249999999995</v>
      </c>
      <c r="E64" s="12">
        <f>D64</f>
        <v>3299.7249999999995</v>
      </c>
      <c r="F64" s="12">
        <f>E64</f>
        <v>3299.7249999999995</v>
      </c>
      <c r="G64" s="12"/>
      <c r="H64" s="12"/>
      <c r="I64" s="12"/>
      <c r="J64" s="12"/>
      <c r="K64" s="12">
        <f>SUM(B64:G64)</f>
        <v>17846.399999999998</v>
      </c>
      <c r="L64" s="13">
        <f>(M64-L62)/L62</f>
        <v>-4.0000000000000119E-2</v>
      </c>
      <c r="M64">
        <f>L62*0.96</f>
        <v>17846.399999999998</v>
      </c>
      <c r="N64" s="14">
        <f>(M64-B64)/4</f>
        <v>3299.7249999999995</v>
      </c>
    </row>
    <row r="65" spans="1:15" ht="15" x14ac:dyDescent="0.25">
      <c r="A65" s="12" t="s">
        <v>11</v>
      </c>
      <c r="B65" s="12">
        <f>L62/4</f>
        <v>4647.5</v>
      </c>
      <c r="C65" s="12">
        <f>N65</f>
        <v>1766.0500000000002</v>
      </c>
      <c r="D65" s="12">
        <f>C65</f>
        <v>1766.0500000000002</v>
      </c>
      <c r="E65" s="12">
        <f t="shared" ref="E65:J65" si="8">D65</f>
        <v>1766.0500000000002</v>
      </c>
      <c r="F65" s="12">
        <f t="shared" si="8"/>
        <v>1766.0500000000002</v>
      </c>
      <c r="G65" s="12">
        <f t="shared" si="8"/>
        <v>1766.0500000000002</v>
      </c>
      <c r="H65" s="12">
        <f t="shared" si="8"/>
        <v>1766.0500000000002</v>
      </c>
      <c r="I65" s="12">
        <f t="shared" si="8"/>
        <v>1766.0500000000002</v>
      </c>
      <c r="J65" s="12">
        <f t="shared" si="8"/>
        <v>1766.0500000000002</v>
      </c>
      <c r="K65" s="12">
        <f>SUM(B65:J65)</f>
        <v>18775.899999999998</v>
      </c>
      <c r="L65" s="13">
        <f>(M65-L62)/L62</f>
        <v>1.0000000000000078E-2</v>
      </c>
      <c r="M65" s="14">
        <f>L62*1.01</f>
        <v>18775.900000000001</v>
      </c>
      <c r="N65" s="14">
        <f>(M65-B65)/8</f>
        <v>1766.0500000000002</v>
      </c>
    </row>
    <row r="66" spans="1:15" x14ac:dyDescent="0.2">
      <c r="A66" s="5"/>
      <c r="B66" s="5"/>
      <c r="C66" s="5"/>
      <c r="D66" s="5"/>
      <c r="E66" s="5"/>
      <c r="F66" s="5"/>
      <c r="G66" s="5"/>
      <c r="H66" s="5"/>
      <c r="I66" s="5"/>
      <c r="J66" s="5"/>
      <c r="K66" s="17"/>
    </row>
    <row r="67" spans="1:15" s="9" customFormat="1" x14ac:dyDescent="0.2">
      <c r="A67" s="15"/>
      <c r="B67" s="15"/>
      <c r="C67" s="15"/>
      <c r="D67" s="15"/>
      <c r="E67" s="15"/>
      <c r="F67" s="15"/>
      <c r="G67" s="15"/>
      <c r="H67" s="15"/>
      <c r="I67" s="15"/>
      <c r="J67" s="15"/>
      <c r="K67" s="18"/>
      <c r="O67" s="2"/>
    </row>
    <row r="68" spans="1:15" s="9" customFormat="1" x14ac:dyDescent="0.2">
      <c r="A68" s="7" t="s">
        <v>67</v>
      </c>
      <c r="B68" s="15"/>
      <c r="C68" s="15"/>
      <c r="D68" s="15"/>
      <c r="E68" s="15"/>
      <c r="F68" s="15"/>
      <c r="G68" s="15"/>
      <c r="H68" s="15"/>
      <c r="I68" s="15"/>
      <c r="J68" s="15"/>
      <c r="K68" s="16"/>
      <c r="O68" s="2"/>
    </row>
    <row r="69" spans="1:15" s="9" customFormat="1" x14ac:dyDescent="0.2">
      <c r="A69" s="10"/>
      <c r="B69" s="10" t="s">
        <v>0</v>
      </c>
      <c r="C69" s="10" t="s">
        <v>1</v>
      </c>
      <c r="D69" s="10" t="s">
        <v>2</v>
      </c>
      <c r="E69" s="10" t="s">
        <v>3</v>
      </c>
      <c r="F69" s="10" t="s">
        <v>4</v>
      </c>
      <c r="G69" s="10" t="s">
        <v>5</v>
      </c>
      <c r="H69" s="10" t="s">
        <v>6</v>
      </c>
      <c r="I69" s="10" t="s">
        <v>7</v>
      </c>
      <c r="J69" s="10" t="s">
        <v>8</v>
      </c>
      <c r="K69" s="10" t="s">
        <v>9</v>
      </c>
      <c r="L69" s="11">
        <v>31900</v>
      </c>
      <c r="O69" s="2"/>
    </row>
    <row r="70" spans="1:15" ht="15" x14ac:dyDescent="0.25">
      <c r="A70" s="12" t="s">
        <v>0</v>
      </c>
      <c r="B70" s="12">
        <f>M70</f>
        <v>29986</v>
      </c>
      <c r="C70" s="12"/>
      <c r="D70" s="12"/>
      <c r="E70" s="12"/>
      <c r="F70" s="12"/>
      <c r="G70" s="12"/>
      <c r="H70" s="12"/>
      <c r="I70" s="12"/>
      <c r="J70" s="12"/>
      <c r="K70" s="12">
        <f>SUM(B70:G70)</f>
        <v>29986</v>
      </c>
      <c r="L70" s="13">
        <f>(M70-L69)/L69</f>
        <v>-0.06</v>
      </c>
      <c r="M70">
        <f>L69*0.94</f>
        <v>29986</v>
      </c>
      <c r="N70"/>
    </row>
    <row r="71" spans="1:15" ht="15" x14ac:dyDescent="0.25">
      <c r="A71" s="12" t="s">
        <v>10</v>
      </c>
      <c r="B71" s="12">
        <f>L69/4</f>
        <v>7975</v>
      </c>
      <c r="C71" s="12">
        <f>N71</f>
        <v>5662.25</v>
      </c>
      <c r="D71" s="12">
        <f>C71</f>
        <v>5662.25</v>
      </c>
      <c r="E71" s="12">
        <f>D71</f>
        <v>5662.25</v>
      </c>
      <c r="F71" s="12">
        <f>E71</f>
        <v>5662.25</v>
      </c>
      <c r="G71" s="12"/>
      <c r="H71" s="12"/>
      <c r="I71" s="12"/>
      <c r="J71" s="12"/>
      <c r="K71" s="12">
        <f>SUM(B71:G71)</f>
        <v>30624</v>
      </c>
      <c r="L71" s="13">
        <f>(M71-L69)/L69</f>
        <v>-0.04</v>
      </c>
      <c r="M71">
        <f>L69*0.96</f>
        <v>30624</v>
      </c>
      <c r="N71" s="14">
        <f>(M71-B71)/4</f>
        <v>5662.25</v>
      </c>
    </row>
    <row r="72" spans="1:15" ht="15" x14ac:dyDescent="0.25">
      <c r="A72" s="12" t="s">
        <v>11</v>
      </c>
      <c r="B72" s="12">
        <f>L69/4</f>
        <v>7975</v>
      </c>
      <c r="C72" s="12">
        <f>N72</f>
        <v>3030.5</v>
      </c>
      <c r="D72" s="12">
        <f>C72</f>
        <v>3030.5</v>
      </c>
      <c r="E72" s="12">
        <f t="shared" ref="E72:J72" si="9">D72</f>
        <v>3030.5</v>
      </c>
      <c r="F72" s="12">
        <f t="shared" si="9"/>
        <v>3030.5</v>
      </c>
      <c r="G72" s="12">
        <f t="shared" si="9"/>
        <v>3030.5</v>
      </c>
      <c r="H72" s="12">
        <f t="shared" si="9"/>
        <v>3030.5</v>
      </c>
      <c r="I72" s="12">
        <f t="shared" si="9"/>
        <v>3030.5</v>
      </c>
      <c r="J72" s="12">
        <f t="shared" si="9"/>
        <v>3030.5</v>
      </c>
      <c r="K72" s="12">
        <f>SUM(B72:J72)</f>
        <v>32219</v>
      </c>
      <c r="L72" s="13">
        <f>(M72-L69)/L69</f>
        <v>0.01</v>
      </c>
      <c r="M72" s="14">
        <f>L69*1.01</f>
        <v>32219</v>
      </c>
      <c r="N72" s="14">
        <f>(M72-B72)/8</f>
        <v>3030.5</v>
      </c>
    </row>
    <row r="73" spans="1:15" x14ac:dyDescent="0.2">
      <c r="A73" s="5"/>
      <c r="B73" s="5"/>
      <c r="C73" s="5"/>
      <c r="D73" s="5"/>
      <c r="E73" s="5"/>
      <c r="F73" s="5"/>
      <c r="G73" s="5"/>
      <c r="H73" s="5"/>
      <c r="I73" s="5"/>
      <c r="J73" s="5"/>
      <c r="N73" s="5"/>
    </row>
    <row r="75" spans="1:15" x14ac:dyDescent="0.2">
      <c r="A75" s="2" t="s">
        <v>13</v>
      </c>
    </row>
    <row r="76" spans="1:15" x14ac:dyDescent="0.2">
      <c r="A76" s="2" t="s">
        <v>14</v>
      </c>
    </row>
    <row r="77" spans="1:15" x14ac:dyDescent="0.2">
      <c r="A77" s="2" t="s">
        <v>15</v>
      </c>
    </row>
    <row r="78" spans="1:15" x14ac:dyDescent="0.2">
      <c r="A78" s="2" t="s">
        <v>26</v>
      </c>
    </row>
    <row r="79" spans="1:15" x14ac:dyDescent="0.2">
      <c r="A79" s="2" t="s">
        <v>17</v>
      </c>
    </row>
    <row r="80" spans="1:15" x14ac:dyDescent="0.2">
      <c r="A80" s="2" t="s">
        <v>18</v>
      </c>
    </row>
    <row r="82" spans="1:5" x14ac:dyDescent="0.2">
      <c r="A82" s="9" t="s">
        <v>48</v>
      </c>
      <c r="B82" s="9"/>
      <c r="C82" s="9"/>
      <c r="D82" s="24"/>
      <c r="E82" s="24"/>
    </row>
    <row r="83" spans="1:5" x14ac:dyDescent="0.2">
      <c r="A83" s="9"/>
      <c r="B83" s="9"/>
      <c r="C83" s="9"/>
      <c r="D83" s="24"/>
      <c r="E83" s="24"/>
    </row>
    <row r="84" spans="1:5" x14ac:dyDescent="0.2">
      <c r="A84" s="9" t="s">
        <v>49</v>
      </c>
      <c r="B84" s="24"/>
      <c r="C84" s="24"/>
      <c r="D84" s="24"/>
    </row>
    <row r="85" spans="1:5" x14ac:dyDescent="0.2">
      <c r="A85" s="9"/>
      <c r="B85" s="24"/>
      <c r="C85" s="24"/>
      <c r="D85" s="24"/>
    </row>
    <row r="86" spans="1:5" x14ac:dyDescent="0.2">
      <c r="A86" s="9" t="s">
        <v>69</v>
      </c>
      <c r="B86" s="24" t="s">
        <v>70</v>
      </c>
      <c r="C86" s="24"/>
      <c r="D86" s="24"/>
    </row>
  </sheetData>
  <mergeCells count="1">
    <mergeCell ref="A2:J2"/>
  </mergeCells>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MART LİSANS</vt:lpstr>
      <vt:lpstr>MART MYO</vt:lpstr>
      <vt:lpstr>MART SHMYO</vt:lpstr>
      <vt:lpstr>MART YURT</vt:lpstr>
      <vt:lpstr>'MART LİSANS'!Yazdırma_Alanı</vt:lpstr>
      <vt:lpstr>'MART MYO'!Yazdırma_Alanı</vt:lpstr>
      <vt:lpstr>'MART SHMYO'!Yazdırma_Alanı</vt:lpstr>
      <vt:lpstr>'MART YURT'!Yazdırma_Alanı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Banu Çelebi</dc:creator>
  <cp:lastModifiedBy>Kayit14</cp:lastModifiedBy>
  <cp:lastPrinted>2017-02-13T07:24:41Z</cp:lastPrinted>
  <dcterms:created xsi:type="dcterms:W3CDTF">2014-02-13T06:07:16Z</dcterms:created>
  <dcterms:modified xsi:type="dcterms:W3CDTF">2018-03-01T11:23:20Z</dcterms:modified>
</cp:coreProperties>
</file>