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95" windowWidth="20400" windowHeight="7575"/>
  </bookViews>
  <sheets>
    <sheet name="ŞUBAT LİSANS" sheetId="1" r:id="rId1"/>
    <sheet name="ŞUBAT MYO" sheetId="2" r:id="rId2"/>
    <sheet name="ŞUBAT SHMYO" sheetId="4" r:id="rId3"/>
    <sheet name="ŞUBAT YURT" sheetId="5" r:id="rId4"/>
  </sheets>
  <definedNames>
    <definedName name="_xlnm.Print_Area" localSheetId="0">'ŞUBAT LİSANS'!$A$1:$K$102</definedName>
    <definedName name="_xlnm.Print_Area" localSheetId="1">'ŞUBAT MYO'!$A$1:$N$38</definedName>
    <definedName name="_xlnm.Print_Area" localSheetId="2">'ŞUBAT SHMYO'!$A$3:$N$20</definedName>
  </definedNames>
  <calcPr calcId="145621"/>
</workbook>
</file>

<file path=xl/calcChain.xml><?xml version="1.0" encoding="utf-8"?>
<calcChain xmlns="http://schemas.openxmlformats.org/spreadsheetml/2006/main">
  <c r="M65" i="5" l="1"/>
  <c r="L65" i="5" s="1"/>
  <c r="B65" i="5"/>
  <c r="N65" i="5" s="1"/>
  <c r="C65" i="5" s="1"/>
  <c r="D65" i="5" s="1"/>
  <c r="E65" i="5" s="1"/>
  <c r="F65" i="5" s="1"/>
  <c r="G65" i="5" s="1"/>
  <c r="H65" i="5" s="1"/>
  <c r="I65" i="5" s="1"/>
  <c r="J65" i="5" s="1"/>
  <c r="M64" i="5"/>
  <c r="L64" i="5"/>
  <c r="B64" i="5"/>
  <c r="N64" i="5" s="1"/>
  <c r="C64" i="5" s="1"/>
  <c r="M63" i="5"/>
  <c r="L63" i="5"/>
  <c r="K63" i="5"/>
  <c r="B63" i="5"/>
  <c r="M58" i="5"/>
  <c r="N58" i="5" s="1"/>
  <c r="C58" i="5" s="1"/>
  <c r="L58" i="5"/>
  <c r="B58" i="5"/>
  <c r="M57" i="5"/>
  <c r="L57" i="5" s="1"/>
  <c r="B57" i="5"/>
  <c r="M56" i="5"/>
  <c r="L56" i="5" s="1"/>
  <c r="M51" i="5"/>
  <c r="L51" i="5" s="1"/>
  <c r="B51" i="5"/>
  <c r="N51" i="5" s="1"/>
  <c r="C51" i="5" s="1"/>
  <c r="D51" i="5" s="1"/>
  <c r="E51" i="5" s="1"/>
  <c r="F51" i="5" s="1"/>
  <c r="G51" i="5" s="1"/>
  <c r="H51" i="5" s="1"/>
  <c r="I51" i="5" s="1"/>
  <c r="J51" i="5" s="1"/>
  <c r="M50" i="5"/>
  <c r="N50" i="5" s="1"/>
  <c r="C50" i="5" s="1"/>
  <c r="L50" i="5"/>
  <c r="B50" i="5"/>
  <c r="M49" i="5"/>
  <c r="L49" i="5"/>
  <c r="K49" i="5"/>
  <c r="B49" i="5"/>
  <c r="M44" i="5"/>
  <c r="N44" i="5" s="1"/>
  <c r="C44" i="5" s="1"/>
  <c r="D44" i="5" s="1"/>
  <c r="E44" i="5" s="1"/>
  <c r="F44" i="5" s="1"/>
  <c r="G44" i="5" s="1"/>
  <c r="H44" i="5" s="1"/>
  <c r="I44" i="5" s="1"/>
  <c r="J44" i="5" s="1"/>
  <c r="L44" i="5"/>
  <c r="B44" i="5"/>
  <c r="M43" i="5"/>
  <c r="L43" i="5" s="1"/>
  <c r="B43" i="5"/>
  <c r="M42" i="5"/>
  <c r="L42" i="5" s="1"/>
  <c r="M37" i="5"/>
  <c r="L37" i="5"/>
  <c r="B37" i="5"/>
  <c r="N37" i="5" s="1"/>
  <c r="C37" i="5" s="1"/>
  <c r="D37" i="5" s="1"/>
  <c r="E37" i="5" s="1"/>
  <c r="F37" i="5" s="1"/>
  <c r="G37" i="5" s="1"/>
  <c r="H37" i="5" s="1"/>
  <c r="I37" i="5" s="1"/>
  <c r="J37" i="5" s="1"/>
  <c r="M36" i="5"/>
  <c r="N36" i="5" s="1"/>
  <c r="C36" i="5" s="1"/>
  <c r="L36" i="5"/>
  <c r="B36" i="5"/>
  <c r="M35" i="5"/>
  <c r="B35" i="5" s="1"/>
  <c r="K35" i="5" s="1"/>
  <c r="L35" i="5"/>
  <c r="M30" i="5"/>
  <c r="N30" i="5" s="1"/>
  <c r="C30" i="5" s="1"/>
  <c r="D30" i="5" s="1"/>
  <c r="E30" i="5" s="1"/>
  <c r="F30" i="5" s="1"/>
  <c r="G30" i="5" s="1"/>
  <c r="H30" i="5" s="1"/>
  <c r="I30" i="5" s="1"/>
  <c r="J30" i="5" s="1"/>
  <c r="L30" i="5"/>
  <c r="B30" i="5"/>
  <c r="K30" i="5" s="1"/>
  <c r="M29" i="5"/>
  <c r="L29" i="5" s="1"/>
  <c r="B29" i="5"/>
  <c r="M28" i="5"/>
  <c r="L28" i="5" s="1"/>
  <c r="M23" i="5"/>
  <c r="L23" i="5"/>
  <c r="B23" i="5"/>
  <c r="N23" i="5" s="1"/>
  <c r="C23" i="5" s="1"/>
  <c r="D23" i="5" s="1"/>
  <c r="E23" i="5" s="1"/>
  <c r="F23" i="5" s="1"/>
  <c r="G23" i="5" s="1"/>
  <c r="H23" i="5" s="1"/>
  <c r="I23" i="5" s="1"/>
  <c r="J23" i="5" s="1"/>
  <c r="M22" i="5"/>
  <c r="N22" i="5" s="1"/>
  <c r="C22" i="5" s="1"/>
  <c r="L22" i="5"/>
  <c r="B22" i="5"/>
  <c r="M21" i="5"/>
  <c r="B21" i="5" s="1"/>
  <c r="K21" i="5" s="1"/>
  <c r="O21" i="5" s="1"/>
  <c r="L21" i="5"/>
  <c r="M16" i="5"/>
  <c r="L16" i="5" s="1"/>
  <c r="B16" i="5"/>
  <c r="M15" i="5"/>
  <c r="L15" i="5" s="1"/>
  <c r="B15" i="5"/>
  <c r="M14" i="5"/>
  <c r="L14" i="5" s="1"/>
  <c r="B14" i="5"/>
  <c r="K14" i="5" s="1"/>
  <c r="M9" i="5"/>
  <c r="N9" i="5" s="1"/>
  <c r="C9" i="5" s="1"/>
  <c r="L9" i="5"/>
  <c r="B9" i="5"/>
  <c r="M8" i="5"/>
  <c r="N8" i="5" s="1"/>
  <c r="C8" i="5" s="1"/>
  <c r="D8" i="5" s="1"/>
  <c r="E8" i="5" s="1"/>
  <c r="F8" i="5" s="1"/>
  <c r="L8" i="5"/>
  <c r="B8" i="5"/>
  <c r="K8" i="5" s="1"/>
  <c r="M7" i="5"/>
  <c r="B7" i="5" s="1"/>
  <c r="K7" i="5" s="1"/>
  <c r="L7" i="5"/>
  <c r="D9" i="5" l="1"/>
  <c r="E9" i="5" s="1"/>
  <c r="F9" i="5" s="1"/>
  <c r="G9" i="5" s="1"/>
  <c r="H9" i="5" s="1"/>
  <c r="I9" i="5" s="1"/>
  <c r="J9" i="5" s="1"/>
  <c r="K9" i="5"/>
  <c r="K29" i="5"/>
  <c r="K44" i="5"/>
  <c r="D22" i="5"/>
  <c r="E22" i="5" s="1"/>
  <c r="F22" i="5" s="1"/>
  <c r="K16" i="5"/>
  <c r="K36" i="5"/>
  <c r="D36" i="5"/>
  <c r="E36" i="5" s="1"/>
  <c r="F36" i="5" s="1"/>
  <c r="D50" i="5"/>
  <c r="E50" i="5" s="1"/>
  <c r="F50" i="5" s="1"/>
  <c r="D58" i="5"/>
  <c r="E58" i="5" s="1"/>
  <c r="F58" i="5" s="1"/>
  <c r="G58" i="5" s="1"/>
  <c r="H58" i="5" s="1"/>
  <c r="I58" i="5" s="1"/>
  <c r="J58" i="5" s="1"/>
  <c r="K64" i="5"/>
  <c r="D64" i="5"/>
  <c r="E64" i="5" s="1"/>
  <c r="F64" i="5" s="1"/>
  <c r="K23" i="5"/>
  <c r="B28" i="5"/>
  <c r="K28" i="5" s="1"/>
  <c r="N29" i="5"/>
  <c r="C29" i="5" s="1"/>
  <c r="D29" i="5" s="1"/>
  <c r="E29" i="5" s="1"/>
  <c r="F29" i="5" s="1"/>
  <c r="K37" i="5"/>
  <c r="B42" i="5"/>
  <c r="K42" i="5" s="1"/>
  <c r="N43" i="5"/>
  <c r="C43" i="5" s="1"/>
  <c r="D43" i="5" s="1"/>
  <c r="E43" i="5" s="1"/>
  <c r="F43" i="5" s="1"/>
  <c r="K51" i="5"/>
  <c r="B56" i="5"/>
  <c r="K56" i="5" s="1"/>
  <c r="N57" i="5"/>
  <c r="C57" i="5" s="1"/>
  <c r="D57" i="5" s="1"/>
  <c r="E57" i="5" s="1"/>
  <c r="F57" i="5" s="1"/>
  <c r="K65" i="5"/>
  <c r="N15" i="5"/>
  <c r="C15" i="5" s="1"/>
  <c r="D15" i="5" s="1"/>
  <c r="E15" i="5" s="1"/>
  <c r="F15" i="5" s="1"/>
  <c r="N16" i="5"/>
  <c r="C16" i="5" s="1"/>
  <c r="D16" i="5" s="1"/>
  <c r="E16" i="5" s="1"/>
  <c r="F16" i="5" s="1"/>
  <c r="G16" i="5" s="1"/>
  <c r="H16" i="5" s="1"/>
  <c r="I16" i="5" s="1"/>
  <c r="J16" i="5" s="1"/>
  <c r="M12" i="4"/>
  <c r="M11" i="4"/>
  <c r="M10" i="4"/>
  <c r="M30" i="2"/>
  <c r="M29" i="2"/>
  <c r="M28" i="2"/>
  <c r="M23" i="2"/>
  <c r="M22" i="2"/>
  <c r="M21" i="2"/>
  <c r="M16" i="2"/>
  <c r="M15" i="2"/>
  <c r="M14" i="2"/>
  <c r="M9" i="2"/>
  <c r="M8" i="2"/>
  <c r="M7" i="2"/>
  <c r="M95" i="1"/>
  <c r="M94" i="1"/>
  <c r="M93" i="1"/>
  <c r="M88" i="1"/>
  <c r="M87" i="1"/>
  <c r="M86" i="1"/>
  <c r="M81" i="1"/>
  <c r="M80" i="1"/>
  <c r="M79" i="1"/>
  <c r="M71" i="1"/>
  <c r="M70" i="1"/>
  <c r="M69" i="1"/>
  <c r="M64" i="1"/>
  <c r="M63" i="1"/>
  <c r="M62" i="1"/>
  <c r="M57" i="1"/>
  <c r="M56" i="1"/>
  <c r="M55" i="1"/>
  <c r="M50" i="1"/>
  <c r="M49" i="1"/>
  <c r="M48" i="1"/>
  <c r="M43" i="1"/>
  <c r="M42" i="1"/>
  <c r="M41" i="1"/>
  <c r="M36" i="1"/>
  <c r="M35" i="1"/>
  <c r="M34" i="1"/>
  <c r="M29" i="1"/>
  <c r="M28" i="1"/>
  <c r="M27" i="1"/>
  <c r="M22" i="1"/>
  <c r="M21" i="1"/>
  <c r="M20" i="1"/>
  <c r="M15" i="1"/>
  <c r="M14" i="1"/>
  <c r="M13" i="1"/>
  <c r="M7" i="1"/>
  <c r="M5" i="1"/>
  <c r="M6" i="1"/>
  <c r="K43" i="5" l="1"/>
  <c r="K50" i="5"/>
  <c r="K58" i="5"/>
  <c r="K22" i="5"/>
  <c r="K57" i="5"/>
  <c r="K15" i="5"/>
  <c r="L95" i="1"/>
  <c r="B95" i="1"/>
  <c r="B94" i="1"/>
  <c r="B93" i="1"/>
  <c r="K93" i="1" s="1"/>
  <c r="N94" i="1" l="1"/>
  <c r="C94" i="1" s="1"/>
  <c r="D94" i="1" s="1"/>
  <c r="E94" i="1" s="1"/>
  <c r="F94" i="1" s="1"/>
  <c r="L93" i="1"/>
  <c r="L94" i="1"/>
  <c r="N95" i="1"/>
  <c r="C95" i="1" s="1"/>
  <c r="L88" i="1"/>
  <c r="B88" i="1"/>
  <c r="B87" i="1"/>
  <c r="B86" i="1"/>
  <c r="K86" i="1" s="1"/>
  <c r="L81" i="1"/>
  <c r="B81" i="1"/>
  <c r="L80" i="1"/>
  <c r="B80" i="1"/>
  <c r="L79" i="1"/>
  <c r="L71" i="1"/>
  <c r="B71" i="1"/>
  <c r="L70" i="1"/>
  <c r="B70" i="1"/>
  <c r="B69" i="1"/>
  <c r="K69" i="1" s="1"/>
  <c r="K94" i="1" l="1"/>
  <c r="L86" i="1"/>
  <c r="D95" i="1"/>
  <c r="E95" i="1" s="1"/>
  <c r="F95" i="1" s="1"/>
  <c r="G95" i="1" s="1"/>
  <c r="H95" i="1" s="1"/>
  <c r="I95" i="1" s="1"/>
  <c r="J95" i="1" s="1"/>
  <c r="N88" i="1"/>
  <c r="C88" i="1" s="1"/>
  <c r="D88" i="1" s="1"/>
  <c r="E88" i="1" s="1"/>
  <c r="F88" i="1" s="1"/>
  <c r="G88" i="1" s="1"/>
  <c r="H88" i="1" s="1"/>
  <c r="I88" i="1" s="1"/>
  <c r="J88" i="1" s="1"/>
  <c r="N71" i="1"/>
  <c r="C71" i="1" s="1"/>
  <c r="D71" i="1" s="1"/>
  <c r="E71" i="1" s="1"/>
  <c r="F71" i="1" s="1"/>
  <c r="G71" i="1" s="1"/>
  <c r="H71" i="1" s="1"/>
  <c r="I71" i="1" s="1"/>
  <c r="J71" i="1" s="1"/>
  <c r="L69" i="1"/>
  <c r="N70" i="1"/>
  <c r="C70" i="1" s="1"/>
  <c r="D70" i="1" s="1"/>
  <c r="E70" i="1" s="1"/>
  <c r="F70" i="1" s="1"/>
  <c r="N87" i="1"/>
  <c r="C87" i="1" s="1"/>
  <c r="D87" i="1" s="1"/>
  <c r="E87" i="1" s="1"/>
  <c r="F87" i="1" s="1"/>
  <c r="L87" i="1"/>
  <c r="B79" i="1"/>
  <c r="K79" i="1" s="1"/>
  <c r="N80" i="1"/>
  <c r="C80" i="1" s="1"/>
  <c r="D80" i="1" s="1"/>
  <c r="E80" i="1" s="1"/>
  <c r="F80" i="1" s="1"/>
  <c r="N81" i="1"/>
  <c r="C81" i="1" s="1"/>
  <c r="D81" i="1" s="1"/>
  <c r="E81" i="1" s="1"/>
  <c r="F81" i="1" s="1"/>
  <c r="G81" i="1" s="1"/>
  <c r="H81" i="1" s="1"/>
  <c r="I81" i="1" s="1"/>
  <c r="J81" i="1" s="1"/>
  <c r="K95" i="1" l="1"/>
  <c r="K87" i="1"/>
  <c r="K88" i="1"/>
  <c r="K70" i="1"/>
  <c r="K80" i="1"/>
  <c r="K81" i="1"/>
  <c r="K71" i="1"/>
  <c r="L12" i="4" l="1"/>
  <c r="B12" i="4"/>
  <c r="L11" i="4"/>
  <c r="B11" i="4"/>
  <c r="L10" i="4"/>
  <c r="N12" i="4" l="1"/>
  <c r="C12" i="4" s="1"/>
  <c r="D12" i="4" s="1"/>
  <c r="E12" i="4" s="1"/>
  <c r="F12" i="4" s="1"/>
  <c r="G12" i="4" s="1"/>
  <c r="H12" i="4" s="1"/>
  <c r="I12" i="4" s="1"/>
  <c r="J12" i="4" s="1"/>
  <c r="B10" i="4"/>
  <c r="K10" i="4" s="1"/>
  <c r="N11" i="4"/>
  <c r="C11" i="4" s="1"/>
  <c r="D11" i="4" s="1"/>
  <c r="E11" i="4" s="1"/>
  <c r="F11" i="4" s="1"/>
  <c r="B30" i="2"/>
  <c r="B29" i="2"/>
  <c r="B28" i="2"/>
  <c r="K28" i="2" s="1"/>
  <c r="B23" i="2"/>
  <c r="L22" i="2"/>
  <c r="B22" i="2"/>
  <c r="L21" i="2"/>
  <c r="N16" i="2"/>
  <c r="C16" i="2" s="1"/>
  <c r="L15" i="2"/>
  <c r="B15" i="2"/>
  <c r="B14" i="2"/>
  <c r="K14" i="2" s="1"/>
  <c r="B9" i="2"/>
  <c r="L8" i="2"/>
  <c r="B8" i="2"/>
  <c r="L7" i="2"/>
  <c r="L64" i="1"/>
  <c r="B64" i="1"/>
  <c r="L63" i="1"/>
  <c r="B63" i="1"/>
  <c r="B62" i="1"/>
  <c r="K62" i="1" s="1"/>
  <c r="B57" i="1"/>
  <c r="B56" i="1"/>
  <c r="L50" i="1"/>
  <c r="B50" i="1"/>
  <c r="L49" i="1"/>
  <c r="B49" i="1"/>
  <c r="B48" i="1"/>
  <c r="K48" i="1"/>
  <c r="L43" i="1"/>
  <c r="B43" i="1"/>
  <c r="B42" i="1"/>
  <c r="B41" i="1"/>
  <c r="K41" i="1" s="1"/>
  <c r="B36" i="1"/>
  <c r="L35" i="1"/>
  <c r="B35" i="1"/>
  <c r="L34" i="1"/>
  <c r="B29" i="1"/>
  <c r="L28" i="1"/>
  <c r="B28" i="1"/>
  <c r="B22" i="1"/>
  <c r="L21" i="1"/>
  <c r="B21" i="1"/>
  <c r="L20" i="1"/>
  <c r="B15" i="1"/>
  <c r="L14" i="1"/>
  <c r="B14" i="1"/>
  <c r="L13" i="1"/>
  <c r="L7" i="1"/>
  <c r="B7" i="1"/>
  <c r="L6" i="1"/>
  <c r="B6" i="1"/>
  <c r="B5" i="1"/>
  <c r="K5" i="1" s="1"/>
  <c r="B21" i="2" l="1"/>
  <c r="K21" i="2" s="1"/>
  <c r="N35" i="1"/>
  <c r="C35" i="1" s="1"/>
  <c r="D35" i="1" s="1"/>
  <c r="E35" i="1" s="1"/>
  <c r="F35" i="1" s="1"/>
  <c r="L48" i="1"/>
  <c r="B13" i="1"/>
  <c r="K13" i="1" s="1"/>
  <c r="L62" i="1"/>
  <c r="N49" i="1"/>
  <c r="C49" i="1" s="1"/>
  <c r="D49" i="1" s="1"/>
  <c r="E49" i="1" s="1"/>
  <c r="F49" i="1" s="1"/>
  <c r="N29" i="1"/>
  <c r="C29" i="1" s="1"/>
  <c r="D29" i="1" s="1"/>
  <c r="E29" i="1" s="1"/>
  <c r="F29" i="1" s="1"/>
  <c r="G29" i="1" s="1"/>
  <c r="H29" i="1" s="1"/>
  <c r="I29" i="1" s="1"/>
  <c r="J29" i="1" s="1"/>
  <c r="N7" i="1"/>
  <c r="C7" i="1" s="1"/>
  <c r="D7" i="1" s="1"/>
  <c r="E7" i="1" s="1"/>
  <c r="F7" i="1" s="1"/>
  <c r="G7" i="1" s="1"/>
  <c r="H7" i="1" s="1"/>
  <c r="I7" i="1" s="1"/>
  <c r="J7" i="1" s="1"/>
  <c r="N30" i="2"/>
  <c r="C30" i="2" s="1"/>
  <c r="D30" i="2" s="1"/>
  <c r="E30" i="2" s="1"/>
  <c r="F30" i="2" s="1"/>
  <c r="G30" i="2" s="1"/>
  <c r="H30" i="2" s="1"/>
  <c r="I30" i="2" s="1"/>
  <c r="J30" i="2" s="1"/>
  <c r="L14" i="2"/>
  <c r="N15" i="2"/>
  <c r="C15" i="2" s="1"/>
  <c r="D15" i="2" s="1"/>
  <c r="E15" i="2" s="1"/>
  <c r="F15" i="2" s="1"/>
  <c r="N8" i="2"/>
  <c r="C8" i="2" s="1"/>
  <c r="D8" i="2" s="1"/>
  <c r="E8" i="2" s="1"/>
  <c r="F8" i="2" s="1"/>
  <c r="L16" i="2"/>
  <c r="L30" i="2"/>
  <c r="N9" i="2"/>
  <c r="C9" i="2" s="1"/>
  <c r="D9" i="2" s="1"/>
  <c r="E9" i="2" s="1"/>
  <c r="F9" i="2" s="1"/>
  <c r="G9" i="2" s="1"/>
  <c r="H9" i="2" s="1"/>
  <c r="I9" i="2" s="1"/>
  <c r="J9" i="2" s="1"/>
  <c r="N28" i="1"/>
  <c r="C28" i="1" s="1"/>
  <c r="D28" i="1" s="1"/>
  <c r="E28" i="1" s="1"/>
  <c r="F28" i="1" s="1"/>
  <c r="N6" i="1"/>
  <c r="C6" i="1" s="1"/>
  <c r="D6" i="1" s="1"/>
  <c r="E6" i="1" s="1"/>
  <c r="F6" i="1" s="1"/>
  <c r="N64" i="1"/>
  <c r="C64" i="1" s="1"/>
  <c r="D64" i="1" s="1"/>
  <c r="E64" i="1" s="1"/>
  <c r="F64" i="1" s="1"/>
  <c r="G64" i="1" s="1"/>
  <c r="H64" i="1" s="1"/>
  <c r="I64" i="1" s="1"/>
  <c r="J64" i="1" s="1"/>
  <c r="N63" i="1"/>
  <c r="C63" i="1" s="1"/>
  <c r="N50" i="1"/>
  <c r="C50" i="1" s="1"/>
  <c r="D50" i="1" s="1"/>
  <c r="E50" i="1" s="1"/>
  <c r="F50" i="1" s="1"/>
  <c r="G50" i="1" s="1"/>
  <c r="H50" i="1" s="1"/>
  <c r="I50" i="1" s="1"/>
  <c r="J50" i="1" s="1"/>
  <c r="N43" i="1"/>
  <c r="C43" i="1" s="1"/>
  <c r="D43" i="1" s="1"/>
  <c r="E43" i="1" s="1"/>
  <c r="F43" i="1" s="1"/>
  <c r="G43" i="1" s="1"/>
  <c r="H43" i="1" s="1"/>
  <c r="I43" i="1" s="1"/>
  <c r="J43" i="1" s="1"/>
  <c r="B34" i="1"/>
  <c r="K34" i="1" s="1"/>
  <c r="L29" i="1"/>
  <c r="N21" i="1"/>
  <c r="C21" i="1" s="1"/>
  <c r="D21" i="1" s="1"/>
  <c r="E21" i="1" s="1"/>
  <c r="F21" i="1" s="1"/>
  <c r="B20" i="1"/>
  <c r="K20" i="1" s="1"/>
  <c r="N15" i="1"/>
  <c r="C15" i="1" s="1"/>
  <c r="D15" i="1" s="1"/>
  <c r="E15" i="1" s="1"/>
  <c r="F15" i="1" s="1"/>
  <c r="G15" i="1" s="1"/>
  <c r="H15" i="1" s="1"/>
  <c r="I15" i="1" s="1"/>
  <c r="J15" i="1" s="1"/>
  <c r="L15" i="1"/>
  <c r="L5" i="1"/>
  <c r="K12" i="4"/>
  <c r="K11" i="4"/>
  <c r="L22" i="1"/>
  <c r="N22" i="1"/>
  <c r="C22" i="1" s="1"/>
  <c r="D22" i="1" s="1"/>
  <c r="E22" i="1" s="1"/>
  <c r="F22" i="1" s="1"/>
  <c r="G22" i="1" s="1"/>
  <c r="H22" i="1" s="1"/>
  <c r="I22" i="1" s="1"/>
  <c r="J22" i="1" s="1"/>
  <c r="B27" i="1"/>
  <c r="K27" i="1" s="1"/>
  <c r="L27" i="1"/>
  <c r="L36" i="1"/>
  <c r="N36" i="1"/>
  <c r="C36" i="1" s="1"/>
  <c r="D36" i="1" s="1"/>
  <c r="E36" i="1" s="1"/>
  <c r="F36" i="1" s="1"/>
  <c r="G36" i="1" s="1"/>
  <c r="H36" i="1" s="1"/>
  <c r="I36" i="1" s="1"/>
  <c r="J36" i="1" s="1"/>
  <c r="L56" i="1"/>
  <c r="N56" i="1"/>
  <c r="C56" i="1" s="1"/>
  <c r="D56" i="1" s="1"/>
  <c r="E56" i="1" s="1"/>
  <c r="F56" i="1" s="1"/>
  <c r="N22" i="2"/>
  <c r="C22" i="2" s="1"/>
  <c r="D22" i="2" s="1"/>
  <c r="E22" i="2" s="1"/>
  <c r="F22" i="2" s="1"/>
  <c r="N29" i="2"/>
  <c r="C29" i="2" s="1"/>
  <c r="D29" i="2" s="1"/>
  <c r="E29" i="2" s="1"/>
  <c r="F29" i="2" s="1"/>
  <c r="L29" i="2"/>
  <c r="N14" i="1"/>
  <c r="C14" i="1" s="1"/>
  <c r="D14" i="1" s="1"/>
  <c r="E14" i="1" s="1"/>
  <c r="F14" i="1" s="1"/>
  <c r="L55" i="1"/>
  <c r="B55" i="1"/>
  <c r="K55" i="1" s="1"/>
  <c r="N42" i="1"/>
  <c r="C42" i="1" s="1"/>
  <c r="D42" i="1" s="1"/>
  <c r="E42" i="1" s="1"/>
  <c r="F42" i="1" s="1"/>
  <c r="L42" i="1"/>
  <c r="N57" i="1"/>
  <c r="C57" i="1" s="1"/>
  <c r="D57" i="1" s="1"/>
  <c r="E57" i="1" s="1"/>
  <c r="F57" i="1" s="1"/>
  <c r="G57" i="1" s="1"/>
  <c r="H57" i="1" s="1"/>
  <c r="I57" i="1" s="1"/>
  <c r="J57" i="1" s="1"/>
  <c r="L57" i="1"/>
  <c r="L23" i="2"/>
  <c r="N23" i="2"/>
  <c r="C23" i="2" s="1"/>
  <c r="D23" i="2" s="1"/>
  <c r="E23" i="2" s="1"/>
  <c r="F23" i="2" s="1"/>
  <c r="G23" i="2" s="1"/>
  <c r="H23" i="2" s="1"/>
  <c r="I23" i="2" s="1"/>
  <c r="J23" i="2" s="1"/>
  <c r="L41" i="1"/>
  <c r="B7" i="2"/>
  <c r="K7" i="2" s="1"/>
  <c r="L9" i="2"/>
  <c r="D16" i="2"/>
  <c r="E16" i="2" s="1"/>
  <c r="F16" i="2" s="1"/>
  <c r="G16" i="2" s="1"/>
  <c r="H16" i="2" s="1"/>
  <c r="I16" i="2" s="1"/>
  <c r="J16" i="2" s="1"/>
  <c r="L28" i="2"/>
  <c r="K28" i="1" l="1"/>
  <c r="K35" i="1"/>
  <c r="K50" i="1"/>
  <c r="K64" i="1"/>
  <c r="K7" i="1"/>
  <c r="K29" i="2"/>
  <c r="K22" i="2"/>
  <c r="K8" i="2"/>
  <c r="K15" i="2"/>
  <c r="K9" i="2"/>
  <c r="D63" i="1"/>
  <c r="E63" i="1" s="1"/>
  <c r="F63" i="1" s="1"/>
  <c r="K56" i="1"/>
  <c r="K15" i="1"/>
  <c r="K57" i="1"/>
  <c r="K49" i="1"/>
  <c r="K42" i="1"/>
  <c r="K21" i="1"/>
  <c r="K6" i="1"/>
  <c r="K36" i="1"/>
  <c r="K22" i="1"/>
  <c r="K16" i="2"/>
  <c r="K29" i="1"/>
  <c r="K43" i="1"/>
  <c r="K14" i="1"/>
  <c r="K23" i="2"/>
  <c r="K30" i="2"/>
  <c r="K63" i="1" l="1"/>
</calcChain>
</file>

<file path=xl/sharedStrings.xml><?xml version="1.0" encoding="utf-8"?>
<sst xmlns="http://schemas.openxmlformats.org/spreadsheetml/2006/main" count="438" uniqueCount="77">
  <si>
    <t>PEŞİN</t>
  </si>
  <si>
    <t>NİSAN</t>
  </si>
  <si>
    <t>MAYIS</t>
  </si>
  <si>
    <t>HAZİRAN</t>
  </si>
  <si>
    <t>TEMMUZ</t>
  </si>
  <si>
    <t>AĞUSTOS</t>
  </si>
  <si>
    <t>EYLÜL</t>
  </si>
  <si>
    <t>EKİM</t>
  </si>
  <si>
    <t>TOPLAM</t>
  </si>
  <si>
    <t>PLAN 1</t>
  </si>
  <si>
    <t>PLAN 2</t>
  </si>
  <si>
    <t>Spor Yönetimi Bölümü</t>
  </si>
  <si>
    <t>KDV oranı %8'dir.</t>
  </si>
  <si>
    <t>Tamamının peşin ödendiği durumlarda ve peşinat ödemelerinde kredi kartı ile ödeme yapılırsa %1 komisyon alınır.</t>
  </si>
  <si>
    <t>Okulumuzda geçerli olan kredi kartları : Maximum kart, Bonus card, World card, Cardfinans, Axess card (ve diğer akbank kartları)</t>
  </si>
  <si>
    <t>Banka ile kredili mevduat hesabı (KMH) anlaşması yapılması durumunda banka, gelir belgesi, ikametgah belgesi ve nüfus cüzdanı kopyası</t>
  </si>
  <si>
    <t>isteyebilir.</t>
  </si>
  <si>
    <t>Pilotaj</t>
  </si>
  <si>
    <t>Tıp Fakültesi</t>
  </si>
  <si>
    <t>Diş Hekimliği Fakültesi</t>
  </si>
  <si>
    <t>Konservatuvar</t>
  </si>
  <si>
    <t>Uygulamalı Bilimler Y.Okulu (Spor b.hariç),İşletme ve Yönetim Bilimleri Fakültesi</t>
  </si>
  <si>
    <t>Psikoloji Bölümü, Mühendislik Fakültesi, Hukuk Fakültesi, Mimarlık (İngilizce ve Türkçe)</t>
  </si>
  <si>
    <t>Hemşirelik, Çocuk Gelişimi, Spor Yönetimi</t>
  </si>
  <si>
    <t xml:space="preserve">isteyebilir. E-devlet şifresi gerekmektedir. </t>
  </si>
  <si>
    <t>2009 - 2010 - 2011  - 2012 GİRİŞLİ ÖĞRENCİLER (37.700+kdv)</t>
  </si>
  <si>
    <t>2005-2006-2007-2008 GİRİŞLİ ÖĞRENCİLER (37.700+kdv)</t>
  </si>
  <si>
    <t>2009 - 2010 - 2011 - 2012 GİRİŞLİ ÖĞRENCİLER (39.000 + kdv)</t>
  </si>
  <si>
    <t>2009 - 2010 - 2011 - 2012 GİRİŞLİ ÖĞRENCİLER (42.300+ kdv)</t>
  </si>
  <si>
    <t>2009 - 2010  - 2011 - 2012 GİRİŞLİ ÖĞRENCİLER (31.700+ kdv)</t>
  </si>
  <si>
    <t>2009 -2010 - 2011 GİRİŞLİ ÖĞRENCİLER (25.000 + kdv)</t>
  </si>
  <si>
    <t>2013 - 2014 - 2015 - 2016 - 2017 GİRİŞLİ ÖĞRENCİLER (42.000+kdv)</t>
  </si>
  <si>
    <t>2013 - 2014 - 2015 - 2016 - 2017 GİRİŞLİ ÖĞRENCİLER (45.500 +kdv)</t>
  </si>
  <si>
    <t>2013- 2014-2015 - 2016  - 2017 GİRİŞLİ ÖĞRENCİLER (35.400+kdv)</t>
  </si>
  <si>
    <t>2013- 2014 - 2015 GİRİŞLİ ÖĞRENCİLER (77.440+kdv)</t>
  </si>
  <si>
    <t>PİLOTAJ 2016 GİRİŞLİ ÖĞRENCİLER (42.000TL + KDV eğitim ücreti, 10.800 Euro + KDV uçuş okulu ücreti)</t>
  </si>
  <si>
    <t>2014 - 2015 - 2016 - 2017 GİRİŞLİ ÖĞRENCİLER (64.900+kdv)</t>
  </si>
  <si>
    <t>2014 - 2015 - 2016 - 2017 GİRİŞLİ ÖĞRENCİLER (60.720+kdv)</t>
  </si>
  <si>
    <t>UZAKTAN EĞİTİM YEREL YÖNETİMLER (5.995TL + KDV)</t>
  </si>
  <si>
    <t>MART</t>
  </si>
  <si>
    <t>PİLOTAJ 2017 GİRİŞLİ ÖĞRENCİLER (42.000TL + KDV eğitim ücreti, 13.000 Euro + KDV uçuş okulu ücreti)</t>
  </si>
  <si>
    <t>Psikoloji Bölümü, Mühendislik Fakültesi, Hukuk Fakültesi, Mimarlık Bölümü (İng.-Türkçe)</t>
  </si>
  <si>
    <t>Mütercim Tercüman., Sosyoloji, Matematik, Sanat Tasarım ve Mim. Fak.(Mimarlık İng. Trk. harç), 2012 Grş. Fizik Tedavi Reh., Eğitim Fak. Sağlık Yön.</t>
  </si>
  <si>
    <t>Sağlık  Bilimleri  Fakültesi (Sağlık Yön. ve  2012 Fizik Tedavi hariç )</t>
  </si>
  <si>
    <t xml:space="preserve">İnsan ve Toplum Bilim. Fak. (Psikoloji hariç), İşletme ve Yönetim Bilim. Fak., Eğitim Fak., Sanat  Tasarım ve Mimarlık Fak.   (Mimarlık İng.Trk. hariç), Sağlık Bilim. Fak. (Çocuk Gelişimi ve  Hemşirelik hariç) Uygulamalı Bilim. Y.O. (Pilotaj ve Spor Yön.   hariç)              </t>
  </si>
  <si>
    <t>2015 - 2016 - 2017 GİRİŞLİ ÖĞRENCİLER (33.000+kdv)</t>
  </si>
  <si>
    <t>Paraf card ve Advantage card'dır.</t>
  </si>
  <si>
    <t>VAKIFBANK A.Ş. KADIKÖY ŞUBESİ</t>
  </si>
  <si>
    <t>LİSANS</t>
  </si>
  <si>
    <t>TR73 0001 5001 5800 7299 0036 06</t>
  </si>
  <si>
    <t>ERKEN KAYIT YENİLEME MESLEK YÜKSEK OKULU ÖDEME PLANLARI (KDV HARİÇ) 01-28 ŞUBAT 2018 geçerli fiyatlar</t>
  </si>
  <si>
    <t>ERKEN KAYIT YENİLEME LİSANS ÖDEME PLANLARI  (KDV HARİÇ) 01-28 ŞUBAT 2018 geçerli fiyatlar</t>
  </si>
  <si>
    <t>Sağlık Hizmetleri Meslek Yüksekokulu</t>
  </si>
  <si>
    <t>MESLEK YÜKSEK OKULU</t>
  </si>
  <si>
    <t>SHMYO</t>
  </si>
  <si>
    <t>TR62 0001 5001 5800 7302 2071 32</t>
  </si>
  <si>
    <t>MYO</t>
  </si>
  <si>
    <t>TR44 0001 5001 5800 7299 0036 43</t>
  </si>
  <si>
    <t xml:space="preserve"> İNGİLİZCE BÖLÜMLER   (22.100 TL+KDV)</t>
  </si>
  <si>
    <t>ÖRGÜN VE İKİNCİ ÖĞRETİM ÖĞRETİM  ( 20.750TL + KDV)</t>
  </si>
  <si>
    <t>UZAKTAN EĞİTİM İŞ SAĞLIĞI GÜVENLİĞİ (9.680TL + KDV)</t>
  </si>
  <si>
    <t xml:space="preserve"> 2013 - 2014 - 2015 - 2016 - 2017  GİRİŞLİ ÖĞRENCİLER  (22.500TL + KDV)</t>
  </si>
  <si>
    <t>ERKEN KAYIT YENİLEME SAĞLIK HİZMETLERİ MESLEK YÜKSEKOKULU ÖDEME PLANLARI      (KDV HARİÇ) 01-28 ŞUBAT 2018  geçerli fiyatlar</t>
  </si>
  <si>
    <t>Peşin Ödemelerde açıklamaya öğrenci adı soyadı belirtilecektir</t>
  </si>
  <si>
    <t>YURT KAYIT YENİLEME ÖDEME PLANLARI (KDV HARİÇ) 01-28 ŞUBAT 2018 geçerli fiyatlar</t>
  </si>
  <si>
    <t>MEVCUT YURTLAR 4 KİŞİLİK ODA KİŞİ BAŞI İLAN EDİLEN ÜCRET 8.635 TL + KDV</t>
  </si>
  <si>
    <t>MEVCUT YURTLAR 2 KİŞİLİK ODA KİŞİ BAŞI İLAN EDİLEN ÜCRET 15.620 TL + KDV</t>
  </si>
  <si>
    <t>MEVCUT YURTLAR 1 KİŞİLİK ODA KİŞİ BAŞI İLAN EDİLEN ÜCRET 26.620 TL + KDV</t>
  </si>
  <si>
    <t>MEVCUT YURTLAR  ZEMİN KAT 4 KİŞİLİK ODA KİŞİ BAŞI İLAN EDİLEN ÜCRET 7.920 TL + KDV</t>
  </si>
  <si>
    <t>MEVCUT YURTLAR ÜST KAT4 KİŞİLİK ODA KİŞİ BAŞI İLAN EDİLEN ÜCRET 9.790 TL + KDV</t>
  </si>
  <si>
    <t>MEVCUT YURTLAR ÜST KAT 2 KİŞİLİK ODA KİŞİ BAŞI İLAN EDİLEN ÜCRET 16.940 TL + KDV</t>
  </si>
  <si>
    <t>MEVCUT YURTLAR ÜST KAT 1 KİŞİLİK ODA KİŞİ BAŞI İLAN EDİLEN ÜCRET 28.270 TL + KDV</t>
  </si>
  <si>
    <t>MERAL OKAN YURDU 2 KİŞİLİK ODA KİŞİ BAŞI İLAN EDİLEN ÜCRET 18.590 TL + KDV</t>
  </si>
  <si>
    <t>MERAL OKAN YURDU 1 KİŞİLİK ODA KİŞİ BAŞI İLAN EDİLEN ÜCRET 31.900 TL + KDV</t>
  </si>
  <si>
    <t>paraf card ve advantage card'dır.</t>
  </si>
  <si>
    <t xml:space="preserve">YURT </t>
  </si>
  <si>
    <t>TR82 0001 5001 5800 7299 0036 38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</si>
</sst>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T_L_-;\-* #,##0.00\ _T_L_-;_-* &quot;-&quot;??\ _T_L_-;_-@_-"/>
  </numFmts>
  <fonts count="8" x14ac:knownFonts="1">
    <font>
      <sz val="11"/>
      <color theme="1"/>
      <name val="Calibri"/>
      <family val="2"/>
      <charset val="162"/>
      <scheme val="minor"/>
    </font>
    <font>
      <sz val="11"/>
      <color theme="1"/>
      <name val="Calibri"/>
      <family val="2"/>
      <charset val="162"/>
      <scheme val="minor"/>
    </font>
    <font>
      <b/>
      <sz val="14"/>
      <color theme="1"/>
      <name val="Verdana"/>
      <family val="2"/>
      <charset val="162"/>
    </font>
    <font>
      <sz val="10"/>
      <color theme="1"/>
      <name val="Verdana"/>
      <family val="2"/>
      <charset val="162"/>
    </font>
    <font>
      <b/>
      <sz val="10"/>
      <color theme="1"/>
      <name val="Verdana"/>
      <family val="2"/>
      <charset val="162"/>
    </font>
    <font>
      <sz val="11"/>
      <color theme="1"/>
      <name val="Verdana"/>
      <family val="2"/>
      <charset val="162"/>
    </font>
    <font>
      <b/>
      <sz val="11"/>
      <color theme="1"/>
      <name val="Verdana"/>
      <family val="2"/>
      <charset val="162"/>
    </font>
    <font>
      <sz val="11"/>
      <color indexed="8"/>
      <name val="Calibri"/>
      <family val="2"/>
      <charset val="16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164" fontId="7" fillId="0" borderId="0" applyFont="0" applyFill="0" applyBorder="0" applyAlignment="0" applyProtection="0"/>
  </cellStyleXfs>
  <cellXfs count="30">
    <xf numFmtId="0" fontId="0" fillId="0" borderId="0" xfId="0"/>
    <xf numFmtId="10" fontId="2" fillId="0" borderId="0" xfId="1" applyNumberFormat="1" applyFont="1" applyAlignment="1">
      <alignment horizontal="center" wrapText="1"/>
    </xf>
    <xf numFmtId="0" fontId="3" fillId="0" borderId="0" xfId="0" applyFont="1"/>
    <xf numFmtId="10" fontId="3" fillId="0" borderId="0" xfId="1" applyNumberFormat="1" applyFont="1" applyAlignment="1">
      <alignment wrapText="1"/>
    </xf>
    <xf numFmtId="3" fontId="3" fillId="0" borderId="0" xfId="0" applyNumberFormat="1" applyFont="1"/>
    <xf numFmtId="10" fontId="3" fillId="0" borderId="0" xfId="1" applyNumberFormat="1" applyFont="1"/>
    <xf numFmtId="3" fontId="4" fillId="0" borderId="0" xfId="0" applyNumberFormat="1" applyFont="1" applyBorder="1"/>
    <xf numFmtId="10" fontId="4" fillId="0" borderId="0" xfId="1" applyNumberFormat="1" applyFont="1" applyBorder="1"/>
    <xf numFmtId="0" fontId="4" fillId="0" borderId="0" xfId="0" applyFont="1"/>
    <xf numFmtId="3" fontId="4" fillId="0" borderId="1" xfId="0" applyNumberFormat="1" applyFont="1" applyBorder="1"/>
    <xf numFmtId="3" fontId="4" fillId="0" borderId="0" xfId="1" applyNumberFormat="1" applyFont="1" applyBorder="1"/>
    <xf numFmtId="3" fontId="3" fillId="0" borderId="1" xfId="0" applyNumberFormat="1" applyFont="1" applyBorder="1"/>
    <xf numFmtId="9" fontId="3" fillId="0" borderId="0" xfId="1" applyNumberFormat="1" applyFont="1" applyBorder="1"/>
    <xf numFmtId="3" fontId="0" fillId="0" borderId="0" xfId="0" applyNumberFormat="1"/>
    <xf numFmtId="3" fontId="4" fillId="0" borderId="0" xfId="0" applyNumberFormat="1" applyFont="1"/>
    <xf numFmtId="10" fontId="4" fillId="0" borderId="0" xfId="1" applyNumberFormat="1" applyFont="1"/>
    <xf numFmtId="9" fontId="3" fillId="0" borderId="0" xfId="1" applyNumberFormat="1" applyFont="1"/>
    <xf numFmtId="9" fontId="4" fillId="0" borderId="0" xfId="1" applyNumberFormat="1" applyFont="1"/>
    <xf numFmtId="3" fontId="2" fillId="0" borderId="0" xfId="0" applyNumberFormat="1" applyFont="1" applyAlignment="1"/>
    <xf numFmtId="3" fontId="3" fillId="0" borderId="0" xfId="0" applyNumberFormat="1" applyFont="1" applyBorder="1"/>
    <xf numFmtId="3" fontId="4" fillId="0" borderId="3" xfId="0" applyNumberFormat="1" applyFont="1" applyBorder="1"/>
    <xf numFmtId="3" fontId="4" fillId="0" borderId="4" xfId="0" applyNumberFormat="1" applyFont="1" applyBorder="1"/>
    <xf numFmtId="3" fontId="4" fillId="0" borderId="5" xfId="0" applyNumberFormat="1" applyFont="1" applyBorder="1"/>
    <xf numFmtId="3" fontId="2" fillId="0" borderId="0" xfId="0" applyNumberFormat="1" applyFont="1" applyAlignment="1">
      <alignment horizontal="center" wrapText="1"/>
    </xf>
    <xf numFmtId="4" fontId="4" fillId="0" borderId="0" xfId="0" applyNumberFormat="1" applyFont="1"/>
    <xf numFmtId="3" fontId="5" fillId="0" borderId="0" xfId="0" applyNumberFormat="1" applyFont="1"/>
    <xf numFmtId="3" fontId="6" fillId="0" borderId="0" xfId="0" applyNumberFormat="1" applyFont="1"/>
    <xf numFmtId="3" fontId="3" fillId="0" borderId="0" xfId="0" applyNumberFormat="1" applyFont="1" applyAlignment="1">
      <alignment wrapText="1"/>
    </xf>
    <xf numFmtId="3" fontId="2" fillId="0" borderId="0" xfId="0" applyNumberFormat="1" applyFont="1" applyAlignment="1">
      <alignment horizontal="center" wrapText="1"/>
    </xf>
    <xf numFmtId="3" fontId="4" fillId="0" borderId="2" xfId="0" applyNumberFormat="1" applyFont="1" applyBorder="1" applyAlignment="1">
      <alignment horizontal="left" wrapText="1"/>
    </xf>
  </cellXfs>
  <cellStyles count="3">
    <cellStyle name="Binlik Ayracı 4" xfId="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tabSelected="1" workbookViewId="0">
      <selection activeCell="G116" sqref="G116"/>
    </sheetView>
  </sheetViews>
  <sheetFormatPr defaultRowHeight="12.75" x14ac:dyDescent="0.2"/>
  <cols>
    <col min="1" max="1" width="16" style="2" customWidth="1"/>
    <col min="2" max="2" width="16.85546875" style="2" bestFit="1" customWidth="1"/>
    <col min="3" max="4" width="12" style="2" customWidth="1"/>
    <col min="5" max="5" width="11.85546875" style="2" customWidth="1"/>
    <col min="6" max="6" width="11.42578125" style="2" customWidth="1"/>
    <col min="7" max="7" width="10" style="2" customWidth="1"/>
    <col min="8" max="8" width="11.5703125" style="2" customWidth="1"/>
    <col min="9" max="9" width="11.140625" style="2" customWidth="1"/>
    <col min="10" max="10" width="10.85546875" style="2" customWidth="1"/>
    <col min="11" max="11" width="15.28515625" style="2" customWidth="1"/>
    <col min="12" max="12" width="9.5703125" style="5" hidden="1" customWidth="1"/>
    <col min="13" max="15" width="0" style="2" hidden="1" customWidth="1"/>
    <col min="16" max="17" width="9.140625" style="2"/>
    <col min="18" max="18" width="11.28515625" style="2" bestFit="1" customWidth="1"/>
    <col min="19" max="16384" width="9.140625" style="2"/>
  </cols>
  <sheetData>
    <row r="1" spans="1:16" ht="35.25" customHeight="1" x14ac:dyDescent="0.25">
      <c r="A1" s="28" t="s">
        <v>51</v>
      </c>
      <c r="B1" s="28"/>
      <c r="C1" s="28"/>
      <c r="D1" s="28"/>
      <c r="E1" s="28"/>
      <c r="F1" s="28"/>
      <c r="G1" s="28"/>
      <c r="H1" s="28"/>
      <c r="I1" s="28"/>
      <c r="J1" s="28"/>
      <c r="K1" s="28"/>
      <c r="L1" s="1"/>
    </row>
    <row r="2" spans="1:16" x14ac:dyDescent="0.2">
      <c r="A2" s="4"/>
      <c r="B2" s="4"/>
      <c r="C2" s="4"/>
      <c r="D2" s="4"/>
      <c r="E2" s="4"/>
      <c r="F2" s="4"/>
      <c r="G2" s="4"/>
      <c r="H2" s="4"/>
      <c r="I2" s="4"/>
      <c r="J2" s="4"/>
      <c r="K2" s="4"/>
    </row>
    <row r="3" spans="1:16" s="8" customFormat="1" ht="13.5" customHeight="1" x14ac:dyDescent="0.2">
      <c r="A3" s="6" t="s">
        <v>26</v>
      </c>
      <c r="B3" s="6"/>
      <c r="C3" s="6"/>
      <c r="D3" s="6"/>
      <c r="E3" s="6"/>
      <c r="F3" s="6"/>
      <c r="G3" s="6"/>
      <c r="H3" s="6"/>
      <c r="I3" s="6"/>
      <c r="J3" s="6"/>
      <c r="K3" s="6"/>
      <c r="L3" s="7"/>
    </row>
    <row r="4" spans="1:16" s="8" customFormat="1" x14ac:dyDescent="0.2">
      <c r="A4" s="9"/>
      <c r="B4" s="9" t="s">
        <v>0</v>
      </c>
      <c r="C4" s="9" t="s">
        <v>39</v>
      </c>
      <c r="D4" s="9" t="s">
        <v>1</v>
      </c>
      <c r="E4" s="9" t="s">
        <v>2</v>
      </c>
      <c r="F4" s="9" t="s">
        <v>3</v>
      </c>
      <c r="G4" s="9" t="s">
        <v>4</v>
      </c>
      <c r="H4" s="9" t="s">
        <v>5</v>
      </c>
      <c r="I4" s="9" t="s">
        <v>6</v>
      </c>
      <c r="J4" s="9" t="s">
        <v>7</v>
      </c>
      <c r="K4" s="9" t="s">
        <v>8</v>
      </c>
      <c r="L4" s="10">
        <v>37700</v>
      </c>
    </row>
    <row r="5" spans="1:16" ht="15" x14ac:dyDescent="0.25">
      <c r="A5" s="11" t="s">
        <v>0</v>
      </c>
      <c r="B5" s="11">
        <f>M5</f>
        <v>34684</v>
      </c>
      <c r="C5" s="11"/>
      <c r="D5" s="11"/>
      <c r="E5" s="11"/>
      <c r="F5" s="11"/>
      <c r="G5" s="11"/>
      <c r="H5" s="11"/>
      <c r="I5" s="11"/>
      <c r="J5" s="11"/>
      <c r="K5" s="11">
        <f>SUM(B5:G5)</f>
        <v>34684</v>
      </c>
      <c r="L5" s="12">
        <f>(M5-L4)/L4</f>
        <v>-0.08</v>
      </c>
      <c r="M5">
        <f>L4*0.92</f>
        <v>34684</v>
      </c>
      <c r="N5"/>
    </row>
    <row r="6" spans="1:16" ht="15" x14ac:dyDescent="0.25">
      <c r="A6" s="11" t="s">
        <v>9</v>
      </c>
      <c r="B6" s="11">
        <f>L4/4</f>
        <v>9425</v>
      </c>
      <c r="C6" s="11">
        <f>N6</f>
        <v>6597.5</v>
      </c>
      <c r="D6" s="11">
        <f>C6</f>
        <v>6597.5</v>
      </c>
      <c r="E6" s="11">
        <f>D6</f>
        <v>6597.5</v>
      </c>
      <c r="F6" s="11">
        <f>E6</f>
        <v>6597.5</v>
      </c>
      <c r="G6" s="11"/>
      <c r="H6" s="11"/>
      <c r="I6" s="11"/>
      <c r="J6" s="11"/>
      <c r="K6" s="11">
        <f>SUM(B6:G6)</f>
        <v>35815</v>
      </c>
      <c r="L6" s="12">
        <f>(M6-L4)/L4</f>
        <v>-0.05</v>
      </c>
      <c r="M6">
        <f>L4*0.95</f>
        <v>35815</v>
      </c>
      <c r="N6" s="13">
        <f>(M6-B6)/4</f>
        <v>6597.5</v>
      </c>
    </row>
    <row r="7" spans="1:16" ht="15" x14ac:dyDescent="0.25">
      <c r="A7" s="11" t="s">
        <v>10</v>
      </c>
      <c r="B7" s="11">
        <f>L4/4</f>
        <v>9425</v>
      </c>
      <c r="C7" s="11">
        <f>N7</f>
        <v>3534.375</v>
      </c>
      <c r="D7" s="11">
        <f>C7</f>
        <v>3534.375</v>
      </c>
      <c r="E7" s="11">
        <f t="shared" ref="E7:J7" si="0">D7</f>
        <v>3534.375</v>
      </c>
      <c r="F7" s="11">
        <f t="shared" si="0"/>
        <v>3534.375</v>
      </c>
      <c r="G7" s="11">
        <f t="shared" si="0"/>
        <v>3534.375</v>
      </c>
      <c r="H7" s="11">
        <f t="shared" si="0"/>
        <v>3534.375</v>
      </c>
      <c r="I7" s="11">
        <f t="shared" si="0"/>
        <v>3534.375</v>
      </c>
      <c r="J7" s="11">
        <f t="shared" si="0"/>
        <v>3534.375</v>
      </c>
      <c r="K7" s="11">
        <f>SUM(B7:J7)</f>
        <v>37700</v>
      </c>
      <c r="L7" s="12">
        <f>(M7-L4)/L4</f>
        <v>0</v>
      </c>
      <c r="M7" s="13">
        <f>L4*1</f>
        <v>37700</v>
      </c>
      <c r="N7" s="13">
        <f>(M7-B7)/8</f>
        <v>3534.375</v>
      </c>
    </row>
    <row r="8" spans="1:16" x14ac:dyDescent="0.2">
      <c r="A8" s="4"/>
      <c r="B8" s="4"/>
      <c r="C8" s="4"/>
      <c r="D8" s="4"/>
      <c r="E8" s="4"/>
      <c r="F8" s="4"/>
      <c r="G8" s="4"/>
      <c r="H8" s="4"/>
      <c r="I8" s="4"/>
      <c r="J8" s="4"/>
      <c r="K8" s="4"/>
    </row>
    <row r="9" spans="1:16" x14ac:dyDescent="0.2">
      <c r="A9" s="4"/>
      <c r="B9" s="4"/>
      <c r="C9" s="4"/>
      <c r="D9" s="4"/>
      <c r="E9" s="4"/>
      <c r="F9" s="4"/>
      <c r="G9" s="4"/>
      <c r="H9" s="4"/>
      <c r="I9" s="4"/>
      <c r="J9" s="4"/>
      <c r="K9" s="4"/>
    </row>
    <row r="10" spans="1:16" s="8" customFormat="1" x14ac:dyDescent="0.2">
      <c r="A10" s="14" t="s">
        <v>25</v>
      </c>
      <c r="B10" s="14"/>
      <c r="C10" s="14"/>
      <c r="D10" s="14"/>
      <c r="E10" s="14"/>
      <c r="F10" s="14"/>
      <c r="G10" s="14"/>
      <c r="H10" s="14"/>
      <c r="I10" s="14"/>
      <c r="J10" s="14"/>
      <c r="K10" s="14"/>
      <c r="L10" s="15"/>
      <c r="P10" s="2"/>
    </row>
    <row r="11" spans="1:16" s="8" customFormat="1" ht="12" customHeight="1" x14ac:dyDescent="0.2">
      <c r="A11" s="14" t="s">
        <v>42</v>
      </c>
      <c r="B11" s="14"/>
      <c r="C11" s="14"/>
      <c r="D11" s="14"/>
      <c r="E11" s="14"/>
      <c r="F11" s="14"/>
      <c r="G11" s="14"/>
      <c r="H11" s="14"/>
      <c r="I11" s="14"/>
      <c r="J11" s="14"/>
      <c r="K11" s="14"/>
      <c r="L11" s="15"/>
      <c r="P11" s="2"/>
    </row>
    <row r="12" spans="1:16" s="8" customFormat="1" x14ac:dyDescent="0.2">
      <c r="A12" s="9"/>
      <c r="B12" s="9" t="s">
        <v>0</v>
      </c>
      <c r="C12" s="9" t="s">
        <v>39</v>
      </c>
      <c r="D12" s="9" t="s">
        <v>1</v>
      </c>
      <c r="E12" s="9" t="s">
        <v>2</v>
      </c>
      <c r="F12" s="9" t="s">
        <v>3</v>
      </c>
      <c r="G12" s="9" t="s">
        <v>4</v>
      </c>
      <c r="H12" s="9" t="s">
        <v>5</v>
      </c>
      <c r="I12" s="9" t="s">
        <v>6</v>
      </c>
      <c r="J12" s="9" t="s">
        <v>7</v>
      </c>
      <c r="K12" s="9" t="s">
        <v>8</v>
      </c>
      <c r="L12" s="10">
        <v>37700</v>
      </c>
      <c r="P12" s="2"/>
    </row>
    <row r="13" spans="1:16" ht="15" x14ac:dyDescent="0.25">
      <c r="A13" s="11" t="s">
        <v>0</v>
      </c>
      <c r="B13" s="11">
        <f>M13</f>
        <v>34684</v>
      </c>
      <c r="C13" s="11"/>
      <c r="D13" s="11"/>
      <c r="E13" s="11"/>
      <c r="F13" s="11"/>
      <c r="G13" s="11"/>
      <c r="H13" s="11"/>
      <c r="I13" s="11"/>
      <c r="J13" s="11"/>
      <c r="K13" s="11">
        <f>SUM(B13:G13)</f>
        <v>34684</v>
      </c>
      <c r="L13" s="12">
        <f>(M13-L12)/L12</f>
        <v>-0.08</v>
      </c>
      <c r="M13">
        <f>L12*0.92</f>
        <v>34684</v>
      </c>
      <c r="N13"/>
    </row>
    <row r="14" spans="1:16" ht="15" x14ac:dyDescent="0.25">
      <c r="A14" s="11" t="s">
        <v>9</v>
      </c>
      <c r="B14" s="11">
        <f>L12/4</f>
        <v>9425</v>
      </c>
      <c r="C14" s="11">
        <f>N14</f>
        <v>6597.5</v>
      </c>
      <c r="D14" s="11">
        <f>C14</f>
        <v>6597.5</v>
      </c>
      <c r="E14" s="11">
        <f>D14</f>
        <v>6597.5</v>
      </c>
      <c r="F14" s="11">
        <f>E14</f>
        <v>6597.5</v>
      </c>
      <c r="G14" s="11"/>
      <c r="H14" s="11"/>
      <c r="I14" s="11"/>
      <c r="J14" s="11"/>
      <c r="K14" s="11">
        <f>SUM(B14:G14)</f>
        <v>35815</v>
      </c>
      <c r="L14" s="12">
        <f>(M14-L12)/L12</f>
        <v>-0.05</v>
      </c>
      <c r="M14">
        <f>L12*0.95</f>
        <v>35815</v>
      </c>
      <c r="N14" s="13">
        <f>(M14-B14)/4</f>
        <v>6597.5</v>
      </c>
    </row>
    <row r="15" spans="1:16" ht="15" x14ac:dyDescent="0.25">
      <c r="A15" s="11" t="s">
        <v>10</v>
      </c>
      <c r="B15" s="11">
        <f>L12/4</f>
        <v>9425</v>
      </c>
      <c r="C15" s="11">
        <f>N15</f>
        <v>3534.375</v>
      </c>
      <c r="D15" s="11">
        <f>C15</f>
        <v>3534.375</v>
      </c>
      <c r="E15" s="11">
        <f t="shared" ref="E15:J15" si="1">D15</f>
        <v>3534.375</v>
      </c>
      <c r="F15" s="11">
        <f t="shared" si="1"/>
        <v>3534.375</v>
      </c>
      <c r="G15" s="11">
        <f t="shared" si="1"/>
        <v>3534.375</v>
      </c>
      <c r="H15" s="11">
        <f t="shared" si="1"/>
        <v>3534.375</v>
      </c>
      <c r="I15" s="11">
        <f t="shared" si="1"/>
        <v>3534.375</v>
      </c>
      <c r="J15" s="11">
        <f t="shared" si="1"/>
        <v>3534.375</v>
      </c>
      <c r="K15" s="11">
        <f>SUM(B15:J15)</f>
        <v>37700</v>
      </c>
      <c r="L15" s="12">
        <f>(M15-L12)/L12</f>
        <v>0</v>
      </c>
      <c r="M15" s="13">
        <f>L12*1</f>
        <v>37700</v>
      </c>
      <c r="N15" s="13">
        <f>(M15-B15)/8</f>
        <v>3534.375</v>
      </c>
    </row>
    <row r="16" spans="1:16" x14ac:dyDescent="0.2">
      <c r="A16" s="4"/>
      <c r="B16" s="4"/>
      <c r="C16" s="4"/>
      <c r="D16" s="4"/>
      <c r="E16" s="4"/>
      <c r="F16" s="4"/>
      <c r="G16" s="4"/>
      <c r="H16" s="4"/>
      <c r="I16" s="4"/>
      <c r="J16" s="4"/>
      <c r="K16" s="4"/>
      <c r="L16" s="16"/>
    </row>
    <row r="17" spans="1:16" s="8" customFormat="1" x14ac:dyDescent="0.2">
      <c r="A17" s="14" t="s">
        <v>27</v>
      </c>
      <c r="B17" s="14"/>
      <c r="C17" s="14"/>
      <c r="D17" s="14"/>
      <c r="E17" s="14"/>
      <c r="F17" s="14"/>
      <c r="G17" s="14"/>
      <c r="H17" s="14"/>
      <c r="I17" s="14"/>
      <c r="J17" s="14"/>
      <c r="K17" s="14"/>
      <c r="L17" s="17"/>
      <c r="P17" s="2"/>
    </row>
    <row r="18" spans="1:16" s="8" customFormat="1" x14ac:dyDescent="0.2">
      <c r="A18" s="14" t="s">
        <v>21</v>
      </c>
      <c r="B18" s="14"/>
      <c r="C18" s="14"/>
      <c r="D18" s="14"/>
      <c r="E18" s="14"/>
      <c r="F18" s="14"/>
      <c r="G18" s="14"/>
      <c r="H18" s="14"/>
      <c r="I18" s="14"/>
      <c r="J18" s="14"/>
      <c r="K18" s="14"/>
      <c r="L18" s="15"/>
      <c r="P18" s="2"/>
    </row>
    <row r="19" spans="1:16" s="8" customFormat="1" x14ac:dyDescent="0.2">
      <c r="A19" s="9"/>
      <c r="B19" s="9" t="s">
        <v>0</v>
      </c>
      <c r="C19" s="9" t="s">
        <v>39</v>
      </c>
      <c r="D19" s="9" t="s">
        <v>1</v>
      </c>
      <c r="E19" s="9" t="s">
        <v>2</v>
      </c>
      <c r="F19" s="9" t="s">
        <v>3</v>
      </c>
      <c r="G19" s="9" t="s">
        <v>4</v>
      </c>
      <c r="H19" s="9" t="s">
        <v>5</v>
      </c>
      <c r="I19" s="9" t="s">
        <v>6</v>
      </c>
      <c r="J19" s="9" t="s">
        <v>7</v>
      </c>
      <c r="K19" s="9" t="s">
        <v>8</v>
      </c>
      <c r="L19" s="10">
        <v>39000</v>
      </c>
      <c r="P19" s="2"/>
    </row>
    <row r="20" spans="1:16" ht="15" x14ac:dyDescent="0.25">
      <c r="A20" s="11" t="s">
        <v>0</v>
      </c>
      <c r="B20" s="11">
        <f>M20</f>
        <v>35880</v>
      </c>
      <c r="C20" s="11"/>
      <c r="D20" s="11"/>
      <c r="E20" s="11"/>
      <c r="F20" s="11"/>
      <c r="G20" s="11"/>
      <c r="H20" s="11"/>
      <c r="I20" s="11"/>
      <c r="J20" s="11"/>
      <c r="K20" s="11">
        <f>SUM(B20:G20)</f>
        <v>35880</v>
      </c>
      <c r="L20" s="12">
        <f>(M20-L19)/L19</f>
        <v>-0.08</v>
      </c>
      <c r="M20">
        <f>L19*0.92</f>
        <v>35880</v>
      </c>
      <c r="N20"/>
    </row>
    <row r="21" spans="1:16" ht="15" x14ac:dyDescent="0.25">
      <c r="A21" s="11" t="s">
        <v>9</v>
      </c>
      <c r="B21" s="11">
        <f>L19/4</f>
        <v>9750</v>
      </c>
      <c r="C21" s="11">
        <f>N21</f>
        <v>6825</v>
      </c>
      <c r="D21" s="11">
        <f>C21</f>
        <v>6825</v>
      </c>
      <c r="E21" s="11">
        <f>D21</f>
        <v>6825</v>
      </c>
      <c r="F21" s="11">
        <f>E21</f>
        <v>6825</v>
      </c>
      <c r="G21" s="11"/>
      <c r="H21" s="11"/>
      <c r="I21" s="11"/>
      <c r="J21" s="11"/>
      <c r="K21" s="11">
        <f>SUM(B21:G21)</f>
        <v>37050</v>
      </c>
      <c r="L21" s="12">
        <f>(M21-L19)/L19</f>
        <v>-0.05</v>
      </c>
      <c r="M21">
        <f>L19*0.95</f>
        <v>37050</v>
      </c>
      <c r="N21" s="13">
        <f>(M21-B21)/4</f>
        <v>6825</v>
      </c>
    </row>
    <row r="22" spans="1:16" ht="15" x14ac:dyDescent="0.25">
      <c r="A22" s="11" t="s">
        <v>10</v>
      </c>
      <c r="B22" s="11">
        <f>L19/4</f>
        <v>9750</v>
      </c>
      <c r="C22" s="11">
        <f>N22</f>
        <v>3656.25</v>
      </c>
      <c r="D22" s="11">
        <f>C22</f>
        <v>3656.25</v>
      </c>
      <c r="E22" s="11">
        <f t="shared" ref="E22:J22" si="2">D22</f>
        <v>3656.25</v>
      </c>
      <c r="F22" s="11">
        <f t="shared" si="2"/>
        <v>3656.25</v>
      </c>
      <c r="G22" s="11">
        <f t="shared" si="2"/>
        <v>3656.25</v>
      </c>
      <c r="H22" s="11">
        <f t="shared" si="2"/>
        <v>3656.25</v>
      </c>
      <c r="I22" s="11">
        <f t="shared" si="2"/>
        <v>3656.25</v>
      </c>
      <c r="J22" s="11">
        <f t="shared" si="2"/>
        <v>3656.25</v>
      </c>
      <c r="K22" s="11">
        <f>SUM(B22:J22)</f>
        <v>39000</v>
      </c>
      <c r="L22" s="12">
        <f>(M22-L19)/L19</f>
        <v>0</v>
      </c>
      <c r="M22" s="13">
        <f>L19*1</f>
        <v>39000</v>
      </c>
      <c r="N22" s="13">
        <f>(M22-B22)/8</f>
        <v>3656.25</v>
      </c>
    </row>
    <row r="23" spans="1:16" x14ac:dyDescent="0.2">
      <c r="A23" s="4"/>
      <c r="B23" s="4"/>
      <c r="C23" s="4"/>
      <c r="D23" s="4"/>
      <c r="E23" s="4"/>
      <c r="F23" s="4"/>
      <c r="G23" s="4"/>
      <c r="H23" s="4"/>
      <c r="I23" s="4"/>
      <c r="J23" s="4"/>
      <c r="K23" s="4"/>
      <c r="O23" s="4"/>
    </row>
    <row r="24" spans="1:16" s="8" customFormat="1" x14ac:dyDescent="0.2">
      <c r="A24" s="14" t="s">
        <v>28</v>
      </c>
      <c r="B24" s="14"/>
      <c r="C24" s="14"/>
      <c r="D24" s="14"/>
      <c r="E24" s="14"/>
      <c r="F24" s="14"/>
      <c r="G24" s="14"/>
      <c r="H24" s="14"/>
      <c r="I24" s="14"/>
      <c r="J24" s="14"/>
      <c r="K24" s="14"/>
      <c r="L24" s="15"/>
      <c r="P24" s="2"/>
    </row>
    <row r="25" spans="1:16" s="8" customFormat="1" x14ac:dyDescent="0.2">
      <c r="A25" s="14" t="s">
        <v>41</v>
      </c>
      <c r="B25" s="14"/>
      <c r="C25" s="14"/>
      <c r="D25" s="14"/>
      <c r="E25" s="14"/>
      <c r="F25" s="14"/>
      <c r="G25" s="14"/>
      <c r="H25" s="14"/>
      <c r="I25" s="14"/>
      <c r="J25" s="14"/>
      <c r="K25" s="14"/>
      <c r="L25" s="15"/>
      <c r="P25" s="2"/>
    </row>
    <row r="26" spans="1:16" s="8" customFormat="1" x14ac:dyDescent="0.2">
      <c r="A26" s="9"/>
      <c r="B26" s="9" t="s">
        <v>0</v>
      </c>
      <c r="C26" s="9" t="s">
        <v>39</v>
      </c>
      <c r="D26" s="9" t="s">
        <v>1</v>
      </c>
      <c r="E26" s="9" t="s">
        <v>2</v>
      </c>
      <c r="F26" s="9" t="s">
        <v>3</v>
      </c>
      <c r="G26" s="9" t="s">
        <v>4</v>
      </c>
      <c r="H26" s="9" t="s">
        <v>5</v>
      </c>
      <c r="I26" s="9" t="s">
        <v>6</v>
      </c>
      <c r="J26" s="9" t="s">
        <v>7</v>
      </c>
      <c r="K26" s="9" t="s">
        <v>8</v>
      </c>
      <c r="L26" s="10">
        <v>42300</v>
      </c>
      <c r="P26" s="2"/>
    </row>
    <row r="27" spans="1:16" ht="15" x14ac:dyDescent="0.25">
      <c r="A27" s="11" t="s">
        <v>0</v>
      </c>
      <c r="B27" s="11">
        <f>M27</f>
        <v>38916</v>
      </c>
      <c r="C27" s="11"/>
      <c r="D27" s="11"/>
      <c r="E27" s="11"/>
      <c r="F27" s="11"/>
      <c r="G27" s="11"/>
      <c r="H27" s="11"/>
      <c r="I27" s="11"/>
      <c r="J27" s="11"/>
      <c r="K27" s="11">
        <f>SUM(B27:G27)</f>
        <v>38916</v>
      </c>
      <c r="L27" s="12">
        <f>(M27-L26)/L26</f>
        <v>-0.08</v>
      </c>
      <c r="M27">
        <f>L26*0.92</f>
        <v>38916</v>
      </c>
      <c r="N27"/>
    </row>
    <row r="28" spans="1:16" ht="15" x14ac:dyDescent="0.25">
      <c r="A28" s="11" t="s">
        <v>9</v>
      </c>
      <c r="B28" s="11">
        <f>L26/4</f>
        <v>10575</v>
      </c>
      <c r="C28" s="11">
        <f>N28</f>
        <v>7402.5</v>
      </c>
      <c r="D28" s="11">
        <f>C28</f>
        <v>7402.5</v>
      </c>
      <c r="E28" s="11">
        <f>D28</f>
        <v>7402.5</v>
      </c>
      <c r="F28" s="11">
        <f>E28</f>
        <v>7402.5</v>
      </c>
      <c r="G28" s="11"/>
      <c r="H28" s="11"/>
      <c r="I28" s="11"/>
      <c r="J28" s="11"/>
      <c r="K28" s="11">
        <f>SUM(B28:G28)</f>
        <v>40185</v>
      </c>
      <c r="L28" s="12">
        <f>(M28-L26)/L26</f>
        <v>-0.05</v>
      </c>
      <c r="M28">
        <f>L26*0.95</f>
        <v>40185</v>
      </c>
      <c r="N28" s="13">
        <f>(M28-B28)/4</f>
        <v>7402.5</v>
      </c>
    </row>
    <row r="29" spans="1:16" ht="15" x14ac:dyDescent="0.25">
      <c r="A29" s="11" t="s">
        <v>10</v>
      </c>
      <c r="B29" s="11">
        <f>L26/4</f>
        <v>10575</v>
      </c>
      <c r="C29" s="11">
        <f>N29</f>
        <v>3965.625</v>
      </c>
      <c r="D29" s="11">
        <f>C29</f>
        <v>3965.625</v>
      </c>
      <c r="E29" s="11">
        <f t="shared" ref="E29:J29" si="3">D29</f>
        <v>3965.625</v>
      </c>
      <c r="F29" s="11">
        <f t="shared" si="3"/>
        <v>3965.625</v>
      </c>
      <c r="G29" s="11">
        <f t="shared" si="3"/>
        <v>3965.625</v>
      </c>
      <c r="H29" s="11">
        <f t="shared" si="3"/>
        <v>3965.625</v>
      </c>
      <c r="I29" s="11">
        <f t="shared" si="3"/>
        <v>3965.625</v>
      </c>
      <c r="J29" s="11">
        <f t="shared" si="3"/>
        <v>3965.625</v>
      </c>
      <c r="K29" s="11">
        <f>SUM(B29:J29)</f>
        <v>42300</v>
      </c>
      <c r="L29" s="12">
        <f>(M29-L26)/L26</f>
        <v>0</v>
      </c>
      <c r="M29" s="13">
        <f>L26*1</f>
        <v>42300</v>
      </c>
      <c r="N29" s="13">
        <f>(M29-B29)/8</f>
        <v>3965.625</v>
      </c>
      <c r="O29" s="4"/>
    </row>
    <row r="30" spans="1:16" x14ac:dyDescent="0.2">
      <c r="A30" s="4"/>
      <c r="B30" s="4"/>
      <c r="C30" s="4"/>
      <c r="D30" s="4"/>
      <c r="E30" s="4"/>
      <c r="F30" s="4"/>
      <c r="G30" s="4"/>
      <c r="H30" s="4"/>
      <c r="I30" s="4"/>
      <c r="J30" s="4"/>
      <c r="K30" s="4"/>
    </row>
    <row r="31" spans="1:16" s="8" customFormat="1" x14ac:dyDescent="0.2">
      <c r="A31" s="14" t="s">
        <v>29</v>
      </c>
      <c r="B31" s="14"/>
      <c r="C31" s="14"/>
      <c r="D31" s="14"/>
      <c r="E31" s="14"/>
      <c r="F31" s="14"/>
      <c r="G31" s="14"/>
      <c r="H31" s="14"/>
      <c r="I31" s="14"/>
      <c r="J31" s="14"/>
      <c r="K31" s="14"/>
      <c r="L31" s="15"/>
    </row>
    <row r="32" spans="1:16" s="8" customFormat="1" x14ac:dyDescent="0.2">
      <c r="A32" s="14" t="s">
        <v>43</v>
      </c>
      <c r="B32" s="14"/>
      <c r="C32" s="14"/>
      <c r="D32" s="14"/>
      <c r="E32" s="14"/>
      <c r="F32" s="14"/>
      <c r="G32" s="14"/>
      <c r="H32" s="14"/>
      <c r="I32" s="14"/>
      <c r="J32" s="14"/>
      <c r="K32" s="14"/>
      <c r="L32" s="15"/>
    </row>
    <row r="33" spans="1:15" s="8" customFormat="1" x14ac:dyDescent="0.2">
      <c r="A33" s="9"/>
      <c r="B33" s="9" t="s">
        <v>0</v>
      </c>
      <c r="C33" s="9" t="s">
        <v>39</v>
      </c>
      <c r="D33" s="9" t="s">
        <v>1</v>
      </c>
      <c r="E33" s="9" t="s">
        <v>2</v>
      </c>
      <c r="F33" s="9" t="s">
        <v>3</v>
      </c>
      <c r="G33" s="9" t="s">
        <v>4</v>
      </c>
      <c r="H33" s="9" t="s">
        <v>5</v>
      </c>
      <c r="I33" s="9" t="s">
        <v>6</v>
      </c>
      <c r="J33" s="9" t="s">
        <v>7</v>
      </c>
      <c r="K33" s="9" t="s">
        <v>8</v>
      </c>
      <c r="L33" s="10">
        <v>31700</v>
      </c>
    </row>
    <row r="34" spans="1:15" ht="15" x14ac:dyDescent="0.25">
      <c r="A34" s="11" t="s">
        <v>0</v>
      </c>
      <c r="B34" s="11">
        <f>M34</f>
        <v>29164</v>
      </c>
      <c r="C34" s="11"/>
      <c r="D34" s="11"/>
      <c r="E34" s="11"/>
      <c r="F34" s="11"/>
      <c r="G34" s="11"/>
      <c r="H34" s="11"/>
      <c r="I34" s="11"/>
      <c r="J34" s="11"/>
      <c r="K34" s="11">
        <f>SUM(B34:G34)</f>
        <v>29164</v>
      </c>
      <c r="L34" s="12">
        <f>(M34-L33)/L33</f>
        <v>-0.08</v>
      </c>
      <c r="M34">
        <f>L33*0.92</f>
        <v>29164</v>
      </c>
      <c r="N34"/>
    </row>
    <row r="35" spans="1:15" ht="15" x14ac:dyDescent="0.25">
      <c r="A35" s="11" t="s">
        <v>9</v>
      </c>
      <c r="B35" s="11">
        <f>L33/4</f>
        <v>7925</v>
      </c>
      <c r="C35" s="11">
        <f>N35</f>
        <v>5547.5</v>
      </c>
      <c r="D35" s="11">
        <f>C35</f>
        <v>5547.5</v>
      </c>
      <c r="E35" s="11">
        <f>D35</f>
        <v>5547.5</v>
      </c>
      <c r="F35" s="11">
        <f>E35</f>
        <v>5547.5</v>
      </c>
      <c r="G35" s="11"/>
      <c r="H35" s="11"/>
      <c r="I35" s="11"/>
      <c r="J35" s="11"/>
      <c r="K35" s="11">
        <f>SUM(B35:G35)</f>
        <v>30115</v>
      </c>
      <c r="L35" s="12">
        <f>(M35-L33)/L33</f>
        <v>-0.05</v>
      </c>
      <c r="M35">
        <f>L33*0.95</f>
        <v>30115</v>
      </c>
      <c r="N35" s="13">
        <f>(M35-B35)/4</f>
        <v>5547.5</v>
      </c>
    </row>
    <row r="36" spans="1:15" ht="15" x14ac:dyDescent="0.25">
      <c r="A36" s="11" t="s">
        <v>10</v>
      </c>
      <c r="B36" s="11">
        <f>L33/4</f>
        <v>7925</v>
      </c>
      <c r="C36" s="11">
        <f>N36</f>
        <v>2971.875</v>
      </c>
      <c r="D36" s="11">
        <f>C36</f>
        <v>2971.875</v>
      </c>
      <c r="E36" s="11">
        <f t="shared" ref="E36:J36" si="4">D36</f>
        <v>2971.875</v>
      </c>
      <c r="F36" s="11">
        <f t="shared" si="4"/>
        <v>2971.875</v>
      </c>
      <c r="G36" s="11">
        <f t="shared" si="4"/>
        <v>2971.875</v>
      </c>
      <c r="H36" s="11">
        <f t="shared" si="4"/>
        <v>2971.875</v>
      </c>
      <c r="I36" s="11">
        <f t="shared" si="4"/>
        <v>2971.875</v>
      </c>
      <c r="J36" s="11">
        <f t="shared" si="4"/>
        <v>2971.875</v>
      </c>
      <c r="K36" s="11">
        <f>SUM(B36:J36)</f>
        <v>31700</v>
      </c>
      <c r="L36" s="12">
        <f>(M36-L33)/L33</f>
        <v>0</v>
      </c>
      <c r="M36" s="13">
        <f>L33*1</f>
        <v>31700</v>
      </c>
      <c r="N36" s="13">
        <f>(M36-B36)/8</f>
        <v>2971.875</v>
      </c>
      <c r="O36" s="4"/>
    </row>
    <row r="37" spans="1:15" x14ac:dyDescent="0.2">
      <c r="A37" s="4"/>
      <c r="B37" s="4"/>
      <c r="C37" s="4"/>
      <c r="D37" s="4"/>
      <c r="E37" s="4"/>
      <c r="F37" s="4"/>
      <c r="G37" s="4"/>
      <c r="H37" s="4"/>
      <c r="I37" s="4"/>
      <c r="J37" s="4"/>
      <c r="K37" s="4"/>
    </row>
    <row r="38" spans="1:15" s="8" customFormat="1" x14ac:dyDescent="0.2">
      <c r="A38" s="14" t="s">
        <v>30</v>
      </c>
      <c r="B38" s="14"/>
      <c r="C38" s="14"/>
      <c r="D38" s="14"/>
      <c r="E38" s="14"/>
      <c r="F38" s="14"/>
      <c r="G38" s="14"/>
      <c r="H38" s="14"/>
      <c r="I38" s="14"/>
      <c r="J38" s="14"/>
      <c r="K38" s="14"/>
      <c r="L38" s="15"/>
    </row>
    <row r="39" spans="1:15" s="8" customFormat="1" x14ac:dyDescent="0.2">
      <c r="A39" s="14" t="s">
        <v>11</v>
      </c>
      <c r="B39" s="14"/>
      <c r="C39" s="14"/>
      <c r="D39" s="14"/>
      <c r="E39" s="14"/>
      <c r="F39" s="14"/>
      <c r="G39" s="14"/>
      <c r="H39" s="14"/>
      <c r="I39" s="14"/>
      <c r="J39" s="14"/>
      <c r="K39" s="14"/>
      <c r="L39" s="15"/>
    </row>
    <row r="40" spans="1:15" s="8" customFormat="1" x14ac:dyDescent="0.2">
      <c r="A40" s="9"/>
      <c r="B40" s="9" t="s">
        <v>0</v>
      </c>
      <c r="C40" s="9" t="s">
        <v>39</v>
      </c>
      <c r="D40" s="9" t="s">
        <v>1</v>
      </c>
      <c r="E40" s="9" t="s">
        <v>2</v>
      </c>
      <c r="F40" s="9" t="s">
        <v>3</v>
      </c>
      <c r="G40" s="9" t="s">
        <v>4</v>
      </c>
      <c r="H40" s="9" t="s">
        <v>5</v>
      </c>
      <c r="I40" s="9" t="s">
        <v>6</v>
      </c>
      <c r="J40" s="9" t="s">
        <v>7</v>
      </c>
      <c r="K40" s="9" t="s">
        <v>8</v>
      </c>
      <c r="L40" s="10">
        <v>25000</v>
      </c>
    </row>
    <row r="41" spans="1:15" ht="15" x14ac:dyDescent="0.25">
      <c r="A41" s="11" t="s">
        <v>0</v>
      </c>
      <c r="B41" s="11">
        <f>M41</f>
        <v>23000</v>
      </c>
      <c r="C41" s="11"/>
      <c r="D41" s="11"/>
      <c r="E41" s="11"/>
      <c r="F41" s="11"/>
      <c r="G41" s="11"/>
      <c r="H41" s="11"/>
      <c r="I41" s="11"/>
      <c r="J41" s="11"/>
      <c r="K41" s="11">
        <f>SUM(B41:G41)</f>
        <v>23000</v>
      </c>
      <c r="L41" s="12">
        <f>(M41-L40)/L40</f>
        <v>-0.08</v>
      </c>
      <c r="M41">
        <f>L40*0.92</f>
        <v>23000</v>
      </c>
      <c r="N41"/>
    </row>
    <row r="42" spans="1:15" ht="15" x14ac:dyDescent="0.25">
      <c r="A42" s="11" t="s">
        <v>9</v>
      </c>
      <c r="B42" s="11">
        <f>L40/4</f>
        <v>6250</v>
      </c>
      <c r="C42" s="11">
        <f>N42</f>
        <v>4375</v>
      </c>
      <c r="D42" s="11">
        <f>C42</f>
        <v>4375</v>
      </c>
      <c r="E42" s="11">
        <f>D42</f>
        <v>4375</v>
      </c>
      <c r="F42" s="11">
        <f>E42</f>
        <v>4375</v>
      </c>
      <c r="G42" s="11"/>
      <c r="H42" s="11"/>
      <c r="I42" s="11"/>
      <c r="J42" s="11"/>
      <c r="K42" s="11">
        <f>SUM(B42:G42)</f>
        <v>23750</v>
      </c>
      <c r="L42" s="12">
        <f>(M42-L40)/L40</f>
        <v>-0.05</v>
      </c>
      <c r="M42">
        <f>L40*0.95</f>
        <v>23750</v>
      </c>
      <c r="N42" s="13">
        <f>(M42-B42)/4</f>
        <v>4375</v>
      </c>
    </row>
    <row r="43" spans="1:15" ht="15" x14ac:dyDescent="0.25">
      <c r="A43" s="11" t="s">
        <v>10</v>
      </c>
      <c r="B43" s="11">
        <f>L40/4</f>
        <v>6250</v>
      </c>
      <c r="C43" s="11">
        <f>N43</f>
        <v>2343.75</v>
      </c>
      <c r="D43" s="11">
        <f>C43</f>
        <v>2343.75</v>
      </c>
      <c r="E43" s="11">
        <f t="shared" ref="E43:J43" si="5">D43</f>
        <v>2343.75</v>
      </c>
      <c r="F43" s="11">
        <f t="shared" si="5"/>
        <v>2343.75</v>
      </c>
      <c r="G43" s="11">
        <f t="shared" si="5"/>
        <v>2343.75</v>
      </c>
      <c r="H43" s="11">
        <f t="shared" si="5"/>
        <v>2343.75</v>
      </c>
      <c r="I43" s="11">
        <f t="shared" si="5"/>
        <v>2343.75</v>
      </c>
      <c r="J43" s="11">
        <f t="shared" si="5"/>
        <v>2343.75</v>
      </c>
      <c r="K43" s="11">
        <f>SUM(B43:J43)</f>
        <v>25000</v>
      </c>
      <c r="L43" s="12">
        <f>(M43-L40)/L40</f>
        <v>0</v>
      </c>
      <c r="M43" s="13">
        <f>L40*1</f>
        <v>25000</v>
      </c>
      <c r="N43" s="13">
        <f>(M43-B43)/8</f>
        <v>2343.75</v>
      </c>
      <c r="O43" s="4"/>
    </row>
    <row r="44" spans="1:15" ht="16.5" customHeight="1" x14ac:dyDescent="0.2">
      <c r="A44" s="4"/>
      <c r="B44" s="4"/>
      <c r="C44" s="4"/>
      <c r="D44" s="4"/>
      <c r="E44" s="4"/>
      <c r="F44" s="4"/>
      <c r="G44" s="4"/>
      <c r="H44" s="4"/>
      <c r="I44" s="4"/>
      <c r="J44" s="4"/>
      <c r="K44" s="4"/>
    </row>
    <row r="45" spans="1:15" ht="15.75" customHeight="1" x14ac:dyDescent="0.2">
      <c r="A45" s="14" t="s">
        <v>31</v>
      </c>
      <c r="B45" s="14"/>
      <c r="C45" s="14"/>
      <c r="D45" s="14"/>
      <c r="E45" s="14"/>
      <c r="F45" s="14"/>
      <c r="G45" s="14"/>
      <c r="H45" s="14"/>
      <c r="I45" s="14"/>
      <c r="J45" s="14"/>
      <c r="K45" s="14"/>
      <c r="L45" s="15"/>
      <c r="M45" s="8"/>
      <c r="N45" s="8"/>
    </row>
    <row r="46" spans="1:15" ht="36.75" customHeight="1" x14ac:dyDescent="0.2">
      <c r="A46" s="29" t="s">
        <v>44</v>
      </c>
      <c r="B46" s="29"/>
      <c r="C46" s="29"/>
      <c r="D46" s="29"/>
      <c r="E46" s="29"/>
      <c r="F46" s="29"/>
      <c r="G46" s="29"/>
      <c r="H46" s="29"/>
      <c r="I46" s="29"/>
      <c r="J46" s="29"/>
      <c r="K46" s="29"/>
      <c r="L46" s="15"/>
      <c r="M46" s="8"/>
      <c r="N46" s="8"/>
    </row>
    <row r="47" spans="1:15" x14ac:dyDescent="0.2">
      <c r="A47" s="9"/>
      <c r="B47" s="9" t="s">
        <v>0</v>
      </c>
      <c r="C47" s="9" t="s">
        <v>39</v>
      </c>
      <c r="D47" s="9" t="s">
        <v>1</v>
      </c>
      <c r="E47" s="9" t="s">
        <v>2</v>
      </c>
      <c r="F47" s="9" t="s">
        <v>3</v>
      </c>
      <c r="G47" s="9" t="s">
        <v>4</v>
      </c>
      <c r="H47" s="9" t="s">
        <v>5</v>
      </c>
      <c r="I47" s="9" t="s">
        <v>6</v>
      </c>
      <c r="J47" s="9" t="s">
        <v>7</v>
      </c>
      <c r="K47" s="9" t="s">
        <v>8</v>
      </c>
      <c r="L47" s="10">
        <v>42000</v>
      </c>
      <c r="M47" s="8"/>
      <c r="N47" s="8"/>
    </row>
    <row r="48" spans="1:15" ht="15" x14ac:dyDescent="0.25">
      <c r="A48" s="11" t="s">
        <v>0</v>
      </c>
      <c r="B48" s="11">
        <f>M48</f>
        <v>38640</v>
      </c>
      <c r="C48" s="11"/>
      <c r="D48" s="11"/>
      <c r="E48" s="11"/>
      <c r="F48" s="11"/>
      <c r="G48" s="11"/>
      <c r="H48" s="11"/>
      <c r="I48" s="11"/>
      <c r="J48" s="11"/>
      <c r="K48" s="11">
        <f>SUM(B48:G48)</f>
        <v>38640</v>
      </c>
      <c r="L48" s="12">
        <f>(M48-L47)/L47</f>
        <v>-0.08</v>
      </c>
      <c r="M48">
        <f>L47*0.92</f>
        <v>38640</v>
      </c>
      <c r="N48"/>
    </row>
    <row r="49" spans="1:14" ht="15" x14ac:dyDescent="0.25">
      <c r="A49" s="11" t="s">
        <v>9</v>
      </c>
      <c r="B49" s="11">
        <f>L47/4</f>
        <v>10500</v>
      </c>
      <c r="C49" s="11">
        <f>N49</f>
        <v>7350</v>
      </c>
      <c r="D49" s="11">
        <f>C49</f>
        <v>7350</v>
      </c>
      <c r="E49" s="11">
        <f>D49</f>
        <v>7350</v>
      </c>
      <c r="F49" s="11">
        <f>E49</f>
        <v>7350</v>
      </c>
      <c r="G49" s="11"/>
      <c r="H49" s="11"/>
      <c r="I49" s="11"/>
      <c r="J49" s="11"/>
      <c r="K49" s="11">
        <f>SUM(B49:G49)</f>
        <v>39900</v>
      </c>
      <c r="L49" s="12">
        <f>(M49-L47)/L47</f>
        <v>-0.05</v>
      </c>
      <c r="M49">
        <f>L47*0.95</f>
        <v>39900</v>
      </c>
      <c r="N49" s="13">
        <f>(M49-B49)/4</f>
        <v>7350</v>
      </c>
    </row>
    <row r="50" spans="1:14" ht="15" x14ac:dyDescent="0.25">
      <c r="A50" s="11" t="s">
        <v>10</v>
      </c>
      <c r="B50" s="11">
        <f>L47/4</f>
        <v>10500</v>
      </c>
      <c r="C50" s="11">
        <f>N50</f>
        <v>3937.5</v>
      </c>
      <c r="D50" s="11">
        <f>C50</f>
        <v>3937.5</v>
      </c>
      <c r="E50" s="11">
        <f t="shared" ref="E50:J50" si="6">D50</f>
        <v>3937.5</v>
      </c>
      <c r="F50" s="11">
        <f t="shared" si="6"/>
        <v>3937.5</v>
      </c>
      <c r="G50" s="11">
        <f t="shared" si="6"/>
        <v>3937.5</v>
      </c>
      <c r="H50" s="11">
        <f t="shared" si="6"/>
        <v>3937.5</v>
      </c>
      <c r="I50" s="11">
        <f t="shared" si="6"/>
        <v>3937.5</v>
      </c>
      <c r="J50" s="11">
        <f t="shared" si="6"/>
        <v>3937.5</v>
      </c>
      <c r="K50" s="11">
        <f>SUM(B50:J50)</f>
        <v>42000</v>
      </c>
      <c r="L50" s="12">
        <f>(M50-L47)/L47</f>
        <v>0</v>
      </c>
      <c r="M50" s="13">
        <f>L47*1</f>
        <v>42000</v>
      </c>
      <c r="N50" s="13">
        <f>(M50-B50)/8</f>
        <v>3937.5</v>
      </c>
    </row>
    <row r="51" spans="1:14" x14ac:dyDescent="0.2">
      <c r="A51" s="4"/>
      <c r="B51" s="4"/>
      <c r="C51" s="4"/>
      <c r="D51" s="4"/>
      <c r="E51" s="4"/>
      <c r="F51" s="4"/>
      <c r="G51" s="4"/>
      <c r="H51" s="4"/>
      <c r="I51" s="4"/>
      <c r="J51" s="4"/>
      <c r="K51" s="4"/>
      <c r="L51" s="16"/>
    </row>
    <row r="52" spans="1:14" x14ac:dyDescent="0.2">
      <c r="A52" s="14" t="s">
        <v>32</v>
      </c>
      <c r="B52" s="14"/>
      <c r="C52" s="14"/>
      <c r="D52" s="14"/>
      <c r="E52" s="14"/>
      <c r="F52" s="14"/>
      <c r="G52" s="14"/>
      <c r="H52" s="14"/>
      <c r="I52" s="14"/>
      <c r="J52" s="14"/>
      <c r="K52" s="14"/>
      <c r="L52" s="17"/>
      <c r="M52" s="8"/>
      <c r="N52" s="8"/>
    </row>
    <row r="53" spans="1:14" x14ac:dyDescent="0.2">
      <c r="A53" s="14" t="s">
        <v>22</v>
      </c>
      <c r="B53" s="14"/>
      <c r="C53" s="14"/>
      <c r="D53" s="14"/>
      <c r="E53" s="14"/>
      <c r="F53" s="14"/>
      <c r="G53" s="14"/>
      <c r="H53" s="14"/>
      <c r="I53" s="14"/>
      <c r="J53" s="14"/>
      <c r="K53" s="14"/>
      <c r="L53" s="15"/>
      <c r="M53" s="8"/>
      <c r="N53" s="8"/>
    </row>
    <row r="54" spans="1:14" x14ac:dyDescent="0.2">
      <c r="A54" s="9"/>
      <c r="B54" s="9" t="s">
        <v>0</v>
      </c>
      <c r="C54" s="9" t="s">
        <v>39</v>
      </c>
      <c r="D54" s="9" t="s">
        <v>1</v>
      </c>
      <c r="E54" s="9" t="s">
        <v>2</v>
      </c>
      <c r="F54" s="9" t="s">
        <v>3</v>
      </c>
      <c r="G54" s="9" t="s">
        <v>4</v>
      </c>
      <c r="H54" s="9" t="s">
        <v>5</v>
      </c>
      <c r="I54" s="9" t="s">
        <v>6</v>
      </c>
      <c r="J54" s="9" t="s">
        <v>7</v>
      </c>
      <c r="K54" s="9" t="s">
        <v>8</v>
      </c>
      <c r="L54" s="10">
        <v>45500</v>
      </c>
      <c r="M54" s="8"/>
      <c r="N54" s="8"/>
    </row>
    <row r="55" spans="1:14" ht="15" x14ac:dyDescent="0.25">
      <c r="A55" s="11" t="s">
        <v>0</v>
      </c>
      <c r="B55" s="11">
        <f>M55</f>
        <v>41860</v>
      </c>
      <c r="C55" s="11"/>
      <c r="D55" s="11"/>
      <c r="E55" s="11"/>
      <c r="F55" s="11"/>
      <c r="G55" s="11"/>
      <c r="H55" s="11"/>
      <c r="I55" s="11"/>
      <c r="J55" s="11"/>
      <c r="K55" s="11">
        <f>SUM(B55:G55)</f>
        <v>41860</v>
      </c>
      <c r="L55" s="12">
        <f>(M55-L54)/L54</f>
        <v>-0.08</v>
      </c>
      <c r="M55">
        <f>L54*0.92</f>
        <v>41860</v>
      </c>
      <c r="N55"/>
    </row>
    <row r="56" spans="1:14" ht="15" x14ac:dyDescent="0.25">
      <c r="A56" s="11" t="s">
        <v>9</v>
      </c>
      <c r="B56" s="11">
        <f>L54/4</f>
        <v>11375</v>
      </c>
      <c r="C56" s="11">
        <f>N56</f>
        <v>7962.5</v>
      </c>
      <c r="D56" s="11">
        <f>C56</f>
        <v>7962.5</v>
      </c>
      <c r="E56" s="11">
        <f>D56</f>
        <v>7962.5</v>
      </c>
      <c r="F56" s="11">
        <f>E56</f>
        <v>7962.5</v>
      </c>
      <c r="G56" s="11"/>
      <c r="H56" s="11"/>
      <c r="I56" s="11"/>
      <c r="J56" s="11"/>
      <c r="K56" s="11">
        <f>SUM(B56:G56)</f>
        <v>43225</v>
      </c>
      <c r="L56" s="12">
        <f>(M56-L54)/L54</f>
        <v>-0.05</v>
      </c>
      <c r="M56">
        <f>L54*0.95</f>
        <v>43225</v>
      </c>
      <c r="N56" s="13">
        <f>(M56-B56)/4</f>
        <v>7962.5</v>
      </c>
    </row>
    <row r="57" spans="1:14" ht="15" x14ac:dyDescent="0.25">
      <c r="A57" s="11" t="s">
        <v>10</v>
      </c>
      <c r="B57" s="11">
        <f>L54/4</f>
        <v>11375</v>
      </c>
      <c r="C57" s="11">
        <f>N57</f>
        <v>4265.625</v>
      </c>
      <c r="D57" s="11">
        <f>C57</f>
        <v>4265.625</v>
      </c>
      <c r="E57" s="11">
        <f t="shared" ref="E57:J57" si="7">D57</f>
        <v>4265.625</v>
      </c>
      <c r="F57" s="11">
        <f t="shared" si="7"/>
        <v>4265.625</v>
      </c>
      <c r="G57" s="11">
        <f t="shared" si="7"/>
        <v>4265.625</v>
      </c>
      <c r="H57" s="11">
        <f t="shared" si="7"/>
        <v>4265.625</v>
      </c>
      <c r="I57" s="11">
        <f t="shared" si="7"/>
        <v>4265.625</v>
      </c>
      <c r="J57" s="11">
        <f t="shared" si="7"/>
        <v>4265.625</v>
      </c>
      <c r="K57" s="11">
        <f>SUM(B57:J57)</f>
        <v>45500</v>
      </c>
      <c r="L57" s="12">
        <f>(M57-L54)/L54</f>
        <v>0</v>
      </c>
      <c r="M57" s="13">
        <f>L54*1</f>
        <v>45500</v>
      </c>
      <c r="N57" s="13">
        <f>(M57-B57)/8</f>
        <v>4265.625</v>
      </c>
    </row>
    <row r="58" spans="1:14" x14ac:dyDescent="0.2">
      <c r="A58" s="4"/>
      <c r="B58" s="4"/>
      <c r="C58" s="4"/>
      <c r="D58" s="4"/>
      <c r="E58" s="4"/>
      <c r="F58" s="4"/>
      <c r="G58" s="4"/>
      <c r="H58" s="4"/>
      <c r="I58" s="4"/>
      <c r="J58" s="4"/>
      <c r="K58" s="4"/>
    </row>
    <row r="59" spans="1:14" x14ac:dyDescent="0.2">
      <c r="A59" s="14" t="s">
        <v>33</v>
      </c>
      <c r="B59" s="14"/>
      <c r="C59" s="14"/>
      <c r="D59" s="14"/>
      <c r="E59" s="14"/>
      <c r="F59" s="14"/>
      <c r="G59" s="14"/>
      <c r="H59" s="14"/>
      <c r="I59" s="14"/>
      <c r="J59" s="14"/>
      <c r="K59" s="14"/>
      <c r="L59" s="15"/>
      <c r="M59" s="8"/>
      <c r="N59" s="8"/>
    </row>
    <row r="60" spans="1:14" x14ac:dyDescent="0.2">
      <c r="A60" s="14" t="s">
        <v>23</v>
      </c>
      <c r="B60" s="14"/>
      <c r="C60" s="14"/>
      <c r="D60" s="14"/>
      <c r="E60" s="14"/>
      <c r="F60" s="14"/>
      <c r="G60" s="14"/>
      <c r="H60" s="14"/>
      <c r="I60" s="14"/>
      <c r="J60" s="14"/>
      <c r="K60" s="14"/>
      <c r="L60" s="15"/>
      <c r="M60" s="8"/>
      <c r="N60" s="8"/>
    </row>
    <row r="61" spans="1:14" x14ac:dyDescent="0.2">
      <c r="A61" s="9"/>
      <c r="B61" s="9" t="s">
        <v>0</v>
      </c>
      <c r="C61" s="9" t="s">
        <v>39</v>
      </c>
      <c r="D61" s="9" t="s">
        <v>1</v>
      </c>
      <c r="E61" s="9" t="s">
        <v>2</v>
      </c>
      <c r="F61" s="9" t="s">
        <v>3</v>
      </c>
      <c r="G61" s="9" t="s">
        <v>4</v>
      </c>
      <c r="H61" s="9" t="s">
        <v>5</v>
      </c>
      <c r="I61" s="9" t="s">
        <v>6</v>
      </c>
      <c r="J61" s="9" t="s">
        <v>7</v>
      </c>
      <c r="K61" s="9" t="s">
        <v>8</v>
      </c>
      <c r="L61" s="10">
        <v>35400</v>
      </c>
      <c r="M61" s="8"/>
      <c r="N61" s="8"/>
    </row>
    <row r="62" spans="1:14" ht="15" x14ac:dyDescent="0.25">
      <c r="A62" s="11" t="s">
        <v>0</v>
      </c>
      <c r="B62" s="11">
        <f>M62</f>
        <v>32568</v>
      </c>
      <c r="C62" s="11"/>
      <c r="D62" s="11"/>
      <c r="E62" s="11"/>
      <c r="F62" s="11"/>
      <c r="G62" s="11"/>
      <c r="H62" s="11"/>
      <c r="I62" s="11"/>
      <c r="J62" s="11"/>
      <c r="K62" s="11">
        <f>SUM(B62:G62)</f>
        <v>32568</v>
      </c>
      <c r="L62" s="12">
        <f>(M62-L61)/L61</f>
        <v>-0.08</v>
      </c>
      <c r="M62">
        <f>L61*0.92</f>
        <v>32568</v>
      </c>
      <c r="N62"/>
    </row>
    <row r="63" spans="1:14" ht="15" x14ac:dyDescent="0.25">
      <c r="A63" s="11" t="s">
        <v>9</v>
      </c>
      <c r="B63" s="11">
        <f>L61/4</f>
        <v>8850</v>
      </c>
      <c r="C63" s="11">
        <f>N63</f>
        <v>6195</v>
      </c>
      <c r="D63" s="11">
        <f>C63</f>
        <v>6195</v>
      </c>
      <c r="E63" s="11">
        <f>D63</f>
        <v>6195</v>
      </c>
      <c r="F63" s="11">
        <f>E63</f>
        <v>6195</v>
      </c>
      <c r="G63" s="11"/>
      <c r="H63" s="11"/>
      <c r="I63" s="11"/>
      <c r="J63" s="11"/>
      <c r="K63" s="11">
        <f>SUM(B63:G63)</f>
        <v>33630</v>
      </c>
      <c r="L63" s="12">
        <f>(M63-L61)/L61</f>
        <v>-0.05</v>
      </c>
      <c r="M63">
        <f>L61*0.95</f>
        <v>33630</v>
      </c>
      <c r="N63" s="13">
        <f>(M63-B63)/4</f>
        <v>6195</v>
      </c>
    </row>
    <row r="64" spans="1:14" ht="15" x14ac:dyDescent="0.25">
      <c r="A64" s="11" t="s">
        <v>10</v>
      </c>
      <c r="B64" s="11">
        <f>L61/4</f>
        <v>8850</v>
      </c>
      <c r="C64" s="11">
        <f>N64</f>
        <v>3318.75</v>
      </c>
      <c r="D64" s="11">
        <f>C64</f>
        <v>3318.75</v>
      </c>
      <c r="E64" s="11">
        <f t="shared" ref="E64:J64" si="8">D64</f>
        <v>3318.75</v>
      </c>
      <c r="F64" s="11">
        <f t="shared" si="8"/>
        <v>3318.75</v>
      </c>
      <c r="G64" s="11">
        <f t="shared" si="8"/>
        <v>3318.75</v>
      </c>
      <c r="H64" s="11">
        <f t="shared" si="8"/>
        <v>3318.75</v>
      </c>
      <c r="I64" s="11">
        <f t="shared" si="8"/>
        <v>3318.75</v>
      </c>
      <c r="J64" s="11">
        <f t="shared" si="8"/>
        <v>3318.75</v>
      </c>
      <c r="K64" s="11">
        <f>SUM(B64:J64)</f>
        <v>35400</v>
      </c>
      <c r="L64" s="12">
        <f>(M64-L61)/L61</f>
        <v>0</v>
      </c>
      <c r="M64" s="13">
        <f>L61*1</f>
        <v>35400</v>
      </c>
      <c r="N64" s="13">
        <f>(M64-B64)/8</f>
        <v>3318.75</v>
      </c>
    </row>
    <row r="65" spans="1:14" ht="18.75" customHeight="1" x14ac:dyDescent="0.25">
      <c r="A65" s="19"/>
      <c r="B65" s="19"/>
      <c r="C65" s="19"/>
      <c r="D65" s="19"/>
      <c r="E65" s="19"/>
      <c r="F65" s="19"/>
      <c r="G65" s="19"/>
      <c r="H65" s="19"/>
      <c r="I65" s="19"/>
      <c r="J65" s="19"/>
      <c r="K65" s="19"/>
      <c r="L65" s="12"/>
      <c r="M65" s="13"/>
      <c r="N65" s="13"/>
    </row>
    <row r="66" spans="1:14" x14ac:dyDescent="0.2">
      <c r="A66" s="14" t="s">
        <v>34</v>
      </c>
      <c r="B66" s="14"/>
      <c r="C66" s="14"/>
      <c r="D66" s="14"/>
      <c r="E66" s="14"/>
      <c r="F66" s="14"/>
      <c r="G66" s="14"/>
      <c r="H66" s="14"/>
      <c r="I66" s="14"/>
      <c r="J66" s="14"/>
      <c r="K66" s="14"/>
      <c r="L66" s="15"/>
      <c r="M66" s="8"/>
      <c r="N66" s="8"/>
    </row>
    <row r="67" spans="1:14" x14ac:dyDescent="0.2">
      <c r="A67" s="14" t="s">
        <v>17</v>
      </c>
      <c r="B67" s="14"/>
      <c r="C67" s="14"/>
      <c r="D67" s="14"/>
      <c r="E67" s="14"/>
      <c r="F67" s="14"/>
      <c r="G67" s="14"/>
      <c r="H67" s="14"/>
      <c r="I67" s="14"/>
      <c r="J67" s="14"/>
      <c r="K67" s="14"/>
      <c r="L67" s="15"/>
      <c r="M67" s="8"/>
      <c r="N67" s="8"/>
    </row>
    <row r="68" spans="1:14" x14ac:dyDescent="0.2">
      <c r="A68" s="9"/>
      <c r="B68" s="9" t="s">
        <v>0</v>
      </c>
      <c r="C68" s="9" t="s">
        <v>39</v>
      </c>
      <c r="D68" s="9" t="s">
        <v>1</v>
      </c>
      <c r="E68" s="9" t="s">
        <v>2</v>
      </c>
      <c r="F68" s="9" t="s">
        <v>3</v>
      </c>
      <c r="G68" s="9" t="s">
        <v>4</v>
      </c>
      <c r="H68" s="9" t="s">
        <v>5</v>
      </c>
      <c r="I68" s="9" t="s">
        <v>6</v>
      </c>
      <c r="J68" s="9" t="s">
        <v>7</v>
      </c>
      <c r="K68" s="9" t="s">
        <v>8</v>
      </c>
      <c r="L68" s="10">
        <v>77440</v>
      </c>
      <c r="M68" s="8"/>
      <c r="N68" s="8"/>
    </row>
    <row r="69" spans="1:14" ht="15" x14ac:dyDescent="0.25">
      <c r="A69" s="11" t="s">
        <v>0</v>
      </c>
      <c r="B69" s="11">
        <f>M69</f>
        <v>71244.800000000003</v>
      </c>
      <c r="C69" s="11"/>
      <c r="D69" s="11"/>
      <c r="E69" s="11"/>
      <c r="F69" s="11"/>
      <c r="G69" s="11"/>
      <c r="H69" s="11"/>
      <c r="I69" s="11"/>
      <c r="J69" s="11"/>
      <c r="K69" s="11">
        <f>SUM(B69:G69)</f>
        <v>71244.800000000003</v>
      </c>
      <c r="L69" s="12">
        <f>(M69-L68)/L68</f>
        <v>-7.999999999999996E-2</v>
      </c>
      <c r="M69">
        <f>L68*0.92</f>
        <v>71244.800000000003</v>
      </c>
      <c r="N69"/>
    </row>
    <row r="70" spans="1:14" ht="15" x14ac:dyDescent="0.25">
      <c r="A70" s="11" t="s">
        <v>9</v>
      </c>
      <c r="B70" s="11">
        <f>L68/4</f>
        <v>19360</v>
      </c>
      <c r="C70" s="11">
        <f>N70</f>
        <v>13552</v>
      </c>
      <c r="D70" s="11">
        <f>C70</f>
        <v>13552</v>
      </c>
      <c r="E70" s="11">
        <f>D70</f>
        <v>13552</v>
      </c>
      <c r="F70" s="11">
        <f>E70</f>
        <v>13552</v>
      </c>
      <c r="G70" s="11"/>
      <c r="H70" s="11"/>
      <c r="I70" s="11"/>
      <c r="J70" s="11"/>
      <c r="K70" s="11">
        <f>SUM(B70:G70)</f>
        <v>73568</v>
      </c>
      <c r="L70" s="12">
        <f>(M70-L68)/L68</f>
        <v>-0.05</v>
      </c>
      <c r="M70">
        <f>L68*0.95</f>
        <v>73568</v>
      </c>
      <c r="N70" s="13">
        <f>(M70-B70)/4</f>
        <v>13552</v>
      </c>
    </row>
    <row r="71" spans="1:14" ht="15" x14ac:dyDescent="0.25">
      <c r="A71" s="11" t="s">
        <v>10</v>
      </c>
      <c r="B71" s="11">
        <f>L68/4</f>
        <v>19360</v>
      </c>
      <c r="C71" s="11">
        <f>N71</f>
        <v>7260</v>
      </c>
      <c r="D71" s="11">
        <f>C71</f>
        <v>7260</v>
      </c>
      <c r="E71" s="11">
        <f t="shared" ref="E71" si="9">D71</f>
        <v>7260</v>
      </c>
      <c r="F71" s="11">
        <f t="shared" ref="F71" si="10">E71</f>
        <v>7260</v>
      </c>
      <c r="G71" s="11">
        <f t="shared" ref="G71" si="11">F71</f>
        <v>7260</v>
      </c>
      <c r="H71" s="11">
        <f t="shared" ref="H71" si="12">G71</f>
        <v>7260</v>
      </c>
      <c r="I71" s="11">
        <f t="shared" ref="I71" si="13">H71</f>
        <v>7260</v>
      </c>
      <c r="J71" s="11">
        <f t="shared" ref="J71" si="14">I71</f>
        <v>7260</v>
      </c>
      <c r="K71" s="11">
        <f>SUM(B71:J71)</f>
        <v>77440</v>
      </c>
      <c r="L71" s="12">
        <f>(M71-L68)/L68</f>
        <v>0</v>
      </c>
      <c r="M71" s="13">
        <f>L68*1</f>
        <v>77440</v>
      </c>
      <c r="N71" s="13">
        <f>(M71-B71)/8</f>
        <v>7260</v>
      </c>
    </row>
    <row r="72" spans="1:14" ht="15.75" thickBot="1" x14ac:dyDescent="0.3">
      <c r="A72" s="19"/>
      <c r="B72" s="19"/>
      <c r="C72" s="19"/>
      <c r="D72" s="19"/>
      <c r="E72" s="19"/>
      <c r="F72" s="19"/>
      <c r="G72" s="19"/>
      <c r="H72" s="19"/>
      <c r="I72" s="19"/>
      <c r="J72" s="19"/>
      <c r="K72" s="19"/>
      <c r="L72" s="12"/>
      <c r="M72" s="13"/>
      <c r="N72" s="13"/>
    </row>
    <row r="73" spans="1:14" ht="13.5" thickBot="1" x14ac:dyDescent="0.25">
      <c r="A73" s="20" t="s">
        <v>35</v>
      </c>
      <c r="B73" s="21"/>
      <c r="C73" s="21"/>
      <c r="D73" s="21"/>
      <c r="E73" s="21"/>
      <c r="F73" s="21"/>
      <c r="G73" s="21"/>
      <c r="H73" s="21"/>
      <c r="I73" s="21"/>
      <c r="J73" s="21"/>
      <c r="K73" s="22"/>
      <c r="L73" s="15"/>
      <c r="M73" s="8"/>
      <c r="N73" s="8"/>
    </row>
    <row r="74" spans="1:14" ht="13.5" thickBot="1" x14ac:dyDescent="0.25">
      <c r="A74" s="20" t="s">
        <v>40</v>
      </c>
      <c r="B74" s="21"/>
      <c r="C74" s="21"/>
      <c r="D74" s="21"/>
      <c r="E74" s="21"/>
      <c r="F74" s="21"/>
      <c r="G74" s="21"/>
      <c r="H74" s="21"/>
      <c r="I74" s="21"/>
      <c r="J74" s="21"/>
      <c r="K74" s="22"/>
      <c r="L74" s="15"/>
      <c r="M74" s="8"/>
      <c r="N74" s="8"/>
    </row>
    <row r="75" spans="1:14" ht="18" customHeight="1" x14ac:dyDescent="0.2">
      <c r="A75" s="14"/>
      <c r="B75" s="14"/>
      <c r="C75" s="14"/>
      <c r="D75" s="14"/>
      <c r="E75" s="14"/>
      <c r="F75" s="14"/>
      <c r="G75" s="14"/>
      <c r="H75" s="14"/>
      <c r="I75" s="14"/>
      <c r="J75" s="14"/>
      <c r="K75" s="14"/>
      <c r="L75" s="15"/>
      <c r="M75" s="8"/>
      <c r="N75" s="8"/>
    </row>
    <row r="76" spans="1:14" x14ac:dyDescent="0.2">
      <c r="A76" s="14" t="s">
        <v>36</v>
      </c>
      <c r="B76" s="14"/>
      <c r="C76" s="14"/>
      <c r="D76" s="14"/>
      <c r="E76" s="14"/>
      <c r="F76" s="14"/>
      <c r="G76" s="14"/>
      <c r="H76" s="14"/>
      <c r="I76" s="14"/>
      <c r="J76" s="14"/>
      <c r="K76" s="14"/>
      <c r="L76" s="15"/>
      <c r="M76" s="8"/>
      <c r="N76" s="8"/>
    </row>
    <row r="77" spans="1:14" x14ac:dyDescent="0.2">
      <c r="A77" s="14" t="s">
        <v>18</v>
      </c>
      <c r="B77" s="14"/>
      <c r="C77" s="14"/>
      <c r="D77" s="14"/>
      <c r="E77" s="14"/>
      <c r="F77" s="14"/>
      <c r="G77" s="14"/>
      <c r="H77" s="14"/>
      <c r="I77" s="14"/>
      <c r="J77" s="14"/>
      <c r="K77" s="14"/>
      <c r="L77" s="15"/>
      <c r="M77" s="8"/>
      <c r="N77" s="8"/>
    </row>
    <row r="78" spans="1:14" x14ac:dyDescent="0.2">
      <c r="A78" s="9"/>
      <c r="B78" s="9" t="s">
        <v>0</v>
      </c>
      <c r="C78" s="9" t="s">
        <v>39</v>
      </c>
      <c r="D78" s="9" t="s">
        <v>1</v>
      </c>
      <c r="E78" s="9" t="s">
        <v>2</v>
      </c>
      <c r="F78" s="9" t="s">
        <v>3</v>
      </c>
      <c r="G78" s="9" t="s">
        <v>4</v>
      </c>
      <c r="H78" s="9" t="s">
        <v>5</v>
      </c>
      <c r="I78" s="9" t="s">
        <v>6</v>
      </c>
      <c r="J78" s="9" t="s">
        <v>7</v>
      </c>
      <c r="K78" s="9" t="s">
        <v>8</v>
      </c>
      <c r="L78" s="10">
        <v>64900</v>
      </c>
      <c r="M78" s="8"/>
      <c r="N78" s="8"/>
    </row>
    <row r="79" spans="1:14" ht="15" x14ac:dyDescent="0.25">
      <c r="A79" s="11" t="s">
        <v>0</v>
      </c>
      <c r="B79" s="11">
        <f>M79</f>
        <v>59708</v>
      </c>
      <c r="C79" s="11"/>
      <c r="D79" s="11"/>
      <c r="E79" s="11"/>
      <c r="F79" s="11"/>
      <c r="G79" s="11"/>
      <c r="H79" s="11"/>
      <c r="I79" s="11"/>
      <c r="J79" s="11"/>
      <c r="K79" s="11">
        <f>SUM(B79:G79)</f>
        <v>59708</v>
      </c>
      <c r="L79" s="12">
        <f>(M79-L78)/L78</f>
        <v>-0.08</v>
      </c>
      <c r="M79">
        <f>L78*0.92</f>
        <v>59708</v>
      </c>
      <c r="N79"/>
    </row>
    <row r="80" spans="1:14" ht="15" x14ac:dyDescent="0.25">
      <c r="A80" s="11" t="s">
        <v>9</v>
      </c>
      <c r="B80" s="11">
        <f>L78/4</f>
        <v>16225</v>
      </c>
      <c r="C80" s="11">
        <f>N80</f>
        <v>11357.5</v>
      </c>
      <c r="D80" s="11">
        <f>C80</f>
        <v>11357.5</v>
      </c>
      <c r="E80" s="11">
        <f>D80</f>
        <v>11357.5</v>
      </c>
      <c r="F80" s="11">
        <f>E80</f>
        <v>11357.5</v>
      </c>
      <c r="G80" s="11"/>
      <c r="H80" s="11"/>
      <c r="I80" s="11"/>
      <c r="J80" s="11"/>
      <c r="K80" s="11">
        <f>SUM(B80:G80)</f>
        <v>61655</v>
      </c>
      <c r="L80" s="12">
        <f>(M80-L78)/L78</f>
        <v>-0.05</v>
      </c>
      <c r="M80">
        <f>L78*0.95</f>
        <v>61655</v>
      </c>
      <c r="N80" s="13">
        <f>(M80-B80)/4</f>
        <v>11357.5</v>
      </c>
    </row>
    <row r="81" spans="1:14" ht="15" x14ac:dyDescent="0.25">
      <c r="A81" s="11" t="s">
        <v>10</v>
      </c>
      <c r="B81" s="11">
        <f>L78/4</f>
        <v>16225</v>
      </c>
      <c r="C81" s="11">
        <f>N81</f>
        <v>6084.375</v>
      </c>
      <c r="D81" s="11">
        <f>C81</f>
        <v>6084.375</v>
      </c>
      <c r="E81" s="11">
        <f t="shared" ref="E81" si="15">D81</f>
        <v>6084.375</v>
      </c>
      <c r="F81" s="11">
        <f t="shared" ref="F81" si="16">E81</f>
        <v>6084.375</v>
      </c>
      <c r="G81" s="11">
        <f t="shared" ref="G81" si="17">F81</f>
        <v>6084.375</v>
      </c>
      <c r="H81" s="11">
        <f t="shared" ref="H81" si="18">G81</f>
        <v>6084.375</v>
      </c>
      <c r="I81" s="11">
        <f t="shared" ref="I81" si="19">H81</f>
        <v>6084.375</v>
      </c>
      <c r="J81" s="11">
        <f t="shared" ref="J81" si="20">I81</f>
        <v>6084.375</v>
      </c>
      <c r="K81" s="11">
        <f>SUM(B81:J81)</f>
        <v>64900</v>
      </c>
      <c r="L81" s="12">
        <f>(M81-L78)/L78</f>
        <v>0</v>
      </c>
      <c r="M81" s="13">
        <f>L78*1</f>
        <v>64900</v>
      </c>
      <c r="N81" s="13">
        <f>(M81-B81)/8</f>
        <v>6084.375</v>
      </c>
    </row>
    <row r="82" spans="1:14" ht="15" x14ac:dyDescent="0.25">
      <c r="A82" s="19"/>
      <c r="B82" s="19"/>
      <c r="C82" s="19"/>
      <c r="D82" s="19"/>
      <c r="E82" s="19"/>
      <c r="F82" s="19"/>
      <c r="G82" s="19"/>
      <c r="H82" s="19"/>
      <c r="I82" s="19"/>
      <c r="J82" s="19"/>
      <c r="K82" s="19"/>
      <c r="L82" s="12"/>
      <c r="M82" s="13"/>
      <c r="N82" s="13"/>
    </row>
    <row r="83" spans="1:14" x14ac:dyDescent="0.2">
      <c r="A83" s="14" t="s">
        <v>37</v>
      </c>
      <c r="B83" s="14"/>
      <c r="C83" s="14"/>
      <c r="D83" s="14"/>
      <c r="E83" s="14"/>
      <c r="F83" s="14"/>
      <c r="G83" s="14"/>
      <c r="H83" s="14"/>
      <c r="I83" s="14"/>
      <c r="J83" s="14"/>
      <c r="K83" s="14"/>
      <c r="L83" s="15"/>
      <c r="M83" s="8"/>
      <c r="N83" s="8"/>
    </row>
    <row r="84" spans="1:14" x14ac:dyDescent="0.2">
      <c r="A84" s="14" t="s">
        <v>19</v>
      </c>
      <c r="B84" s="14"/>
      <c r="C84" s="14"/>
      <c r="D84" s="14"/>
      <c r="E84" s="14"/>
      <c r="F84" s="14"/>
      <c r="G84" s="14"/>
      <c r="H84" s="14"/>
      <c r="I84" s="14"/>
      <c r="J84" s="14"/>
      <c r="K84" s="14"/>
      <c r="L84" s="15"/>
      <c r="M84" s="8"/>
      <c r="N84" s="8"/>
    </row>
    <row r="85" spans="1:14" x14ac:dyDescent="0.2">
      <c r="A85" s="9"/>
      <c r="B85" s="9" t="s">
        <v>0</v>
      </c>
      <c r="C85" s="9" t="s">
        <v>39</v>
      </c>
      <c r="D85" s="9" t="s">
        <v>1</v>
      </c>
      <c r="E85" s="9" t="s">
        <v>2</v>
      </c>
      <c r="F85" s="9" t="s">
        <v>3</v>
      </c>
      <c r="G85" s="9" t="s">
        <v>4</v>
      </c>
      <c r="H85" s="9" t="s">
        <v>5</v>
      </c>
      <c r="I85" s="9" t="s">
        <v>6</v>
      </c>
      <c r="J85" s="9" t="s">
        <v>7</v>
      </c>
      <c r="K85" s="9" t="s">
        <v>8</v>
      </c>
      <c r="L85" s="10">
        <v>60720</v>
      </c>
      <c r="M85" s="8"/>
      <c r="N85" s="8"/>
    </row>
    <row r="86" spans="1:14" ht="15" x14ac:dyDescent="0.25">
      <c r="A86" s="11" t="s">
        <v>0</v>
      </c>
      <c r="B86" s="11">
        <f>M86</f>
        <v>55862.400000000001</v>
      </c>
      <c r="C86" s="11"/>
      <c r="D86" s="11"/>
      <c r="E86" s="11"/>
      <c r="F86" s="11"/>
      <c r="G86" s="11"/>
      <c r="H86" s="11"/>
      <c r="I86" s="11"/>
      <c r="J86" s="11"/>
      <c r="K86" s="11">
        <f>SUM(B86:G86)</f>
        <v>55862.400000000001</v>
      </c>
      <c r="L86" s="12">
        <f>(M86-L85)/L85</f>
        <v>-7.9999999999999974E-2</v>
      </c>
      <c r="M86">
        <f>L85*0.92</f>
        <v>55862.400000000001</v>
      </c>
      <c r="N86"/>
    </row>
    <row r="87" spans="1:14" ht="15" x14ac:dyDescent="0.25">
      <c r="A87" s="11" t="s">
        <v>9</v>
      </c>
      <c r="B87" s="11">
        <f>L85/4</f>
        <v>15180</v>
      </c>
      <c r="C87" s="11">
        <f>N87</f>
        <v>10626</v>
      </c>
      <c r="D87" s="11">
        <f>C87</f>
        <v>10626</v>
      </c>
      <c r="E87" s="11">
        <f>D87</f>
        <v>10626</v>
      </c>
      <c r="F87" s="11">
        <f>E87</f>
        <v>10626</v>
      </c>
      <c r="G87" s="11"/>
      <c r="H87" s="11"/>
      <c r="I87" s="11"/>
      <c r="J87" s="11"/>
      <c r="K87" s="11">
        <f>SUM(B87:G87)</f>
        <v>57684</v>
      </c>
      <c r="L87" s="12">
        <f>(M87-L85)/L85</f>
        <v>-0.05</v>
      </c>
      <c r="M87">
        <f>L85*0.95</f>
        <v>57684</v>
      </c>
      <c r="N87" s="13">
        <f>(M87-B87)/4</f>
        <v>10626</v>
      </c>
    </row>
    <row r="88" spans="1:14" ht="15" x14ac:dyDescent="0.25">
      <c r="A88" s="11" t="s">
        <v>10</v>
      </c>
      <c r="B88" s="11">
        <f>L85/4</f>
        <v>15180</v>
      </c>
      <c r="C88" s="11">
        <f>N88</f>
        <v>5692.5</v>
      </c>
      <c r="D88" s="11">
        <f>C88</f>
        <v>5692.5</v>
      </c>
      <c r="E88" s="11">
        <f t="shared" ref="E88" si="21">D88</f>
        <v>5692.5</v>
      </c>
      <c r="F88" s="11">
        <f t="shared" ref="F88" si="22">E88</f>
        <v>5692.5</v>
      </c>
      <c r="G88" s="11">
        <f t="shared" ref="G88" si="23">F88</f>
        <v>5692.5</v>
      </c>
      <c r="H88" s="11">
        <f t="shared" ref="H88" si="24">G88</f>
        <v>5692.5</v>
      </c>
      <c r="I88" s="11">
        <f t="shared" ref="I88" si="25">H88</f>
        <v>5692.5</v>
      </c>
      <c r="J88" s="11">
        <f t="shared" ref="J88" si="26">I88</f>
        <v>5692.5</v>
      </c>
      <c r="K88" s="11">
        <f>SUM(B88:J88)</f>
        <v>60720</v>
      </c>
      <c r="L88" s="12">
        <f>(M88-L85)/L85</f>
        <v>0</v>
      </c>
      <c r="M88" s="13">
        <f>L85*1</f>
        <v>60720</v>
      </c>
      <c r="N88" s="13">
        <f>(M88-B88)/8</f>
        <v>5692.5</v>
      </c>
    </row>
    <row r="89" spans="1:14" ht="15" x14ac:dyDescent="0.25">
      <c r="A89" s="19"/>
      <c r="B89" s="19"/>
      <c r="C89" s="19"/>
      <c r="D89" s="19"/>
      <c r="E89" s="19"/>
      <c r="F89" s="19"/>
      <c r="G89" s="19"/>
      <c r="H89" s="19"/>
      <c r="I89" s="19"/>
      <c r="J89" s="19"/>
      <c r="K89" s="19"/>
      <c r="L89" s="12"/>
      <c r="M89" s="13"/>
      <c r="N89" s="13"/>
    </row>
    <row r="90" spans="1:14" x14ac:dyDescent="0.2">
      <c r="A90" s="14" t="s">
        <v>45</v>
      </c>
      <c r="B90" s="14"/>
      <c r="C90" s="14"/>
      <c r="D90" s="14"/>
      <c r="E90" s="14"/>
      <c r="F90" s="14"/>
      <c r="G90" s="14"/>
      <c r="H90" s="14"/>
      <c r="I90" s="14"/>
      <c r="J90" s="14"/>
      <c r="K90" s="14"/>
      <c r="L90" s="15"/>
      <c r="M90" s="8"/>
      <c r="N90" s="8"/>
    </row>
    <row r="91" spans="1:14" x14ac:dyDescent="0.2">
      <c r="A91" s="14" t="s">
        <v>20</v>
      </c>
      <c r="B91" s="14"/>
      <c r="C91" s="14"/>
      <c r="D91" s="14"/>
      <c r="E91" s="14"/>
      <c r="F91" s="14"/>
      <c r="G91" s="14"/>
      <c r="H91" s="14"/>
      <c r="I91" s="14"/>
      <c r="J91" s="14"/>
      <c r="K91" s="14"/>
      <c r="L91" s="15"/>
      <c r="M91" s="8"/>
      <c r="N91" s="8"/>
    </row>
    <row r="92" spans="1:14" x14ac:dyDescent="0.2">
      <c r="A92" s="9"/>
      <c r="B92" s="9" t="s">
        <v>0</v>
      </c>
      <c r="C92" s="9" t="s">
        <v>39</v>
      </c>
      <c r="D92" s="9" t="s">
        <v>1</v>
      </c>
      <c r="E92" s="9" t="s">
        <v>2</v>
      </c>
      <c r="F92" s="9" t="s">
        <v>3</v>
      </c>
      <c r="G92" s="9" t="s">
        <v>4</v>
      </c>
      <c r="H92" s="9" t="s">
        <v>5</v>
      </c>
      <c r="I92" s="9" t="s">
        <v>6</v>
      </c>
      <c r="J92" s="9" t="s">
        <v>7</v>
      </c>
      <c r="K92" s="9" t="s">
        <v>8</v>
      </c>
      <c r="L92" s="10">
        <v>33000</v>
      </c>
      <c r="M92" s="8"/>
      <c r="N92" s="8"/>
    </row>
    <row r="93" spans="1:14" ht="15" x14ac:dyDescent="0.25">
      <c r="A93" s="11" t="s">
        <v>0</v>
      </c>
      <c r="B93" s="11">
        <f>M93</f>
        <v>30360</v>
      </c>
      <c r="C93" s="11"/>
      <c r="D93" s="11"/>
      <c r="E93" s="11"/>
      <c r="F93" s="11"/>
      <c r="G93" s="11"/>
      <c r="H93" s="11"/>
      <c r="I93" s="11"/>
      <c r="J93" s="11"/>
      <c r="K93" s="11">
        <f>SUM(B93:G93)</f>
        <v>30360</v>
      </c>
      <c r="L93" s="12">
        <f>(M93-L92)/L92</f>
        <v>-0.08</v>
      </c>
      <c r="M93">
        <f>L92*0.92</f>
        <v>30360</v>
      </c>
      <c r="N93"/>
    </row>
    <row r="94" spans="1:14" ht="15" x14ac:dyDescent="0.25">
      <c r="A94" s="11" t="s">
        <v>9</v>
      </c>
      <c r="B94" s="11">
        <f>L92/4</f>
        <v>8250</v>
      </c>
      <c r="C94" s="11">
        <f>N94</f>
        <v>5775</v>
      </c>
      <c r="D94" s="11">
        <f>C94</f>
        <v>5775</v>
      </c>
      <c r="E94" s="11">
        <f>D94</f>
        <v>5775</v>
      </c>
      <c r="F94" s="11">
        <f>E94</f>
        <v>5775</v>
      </c>
      <c r="G94" s="11"/>
      <c r="H94" s="11"/>
      <c r="I94" s="11"/>
      <c r="J94" s="11"/>
      <c r="K94" s="11">
        <f>SUM(B94:G94)</f>
        <v>31350</v>
      </c>
      <c r="L94" s="12">
        <f>(M94-L92)/L92</f>
        <v>-0.05</v>
      </c>
      <c r="M94">
        <f>L92*0.95</f>
        <v>31350</v>
      </c>
      <c r="N94" s="13">
        <f>(M94-B94)/4</f>
        <v>5775</v>
      </c>
    </row>
    <row r="95" spans="1:14" ht="15" x14ac:dyDescent="0.25">
      <c r="A95" s="11" t="s">
        <v>10</v>
      </c>
      <c r="B95" s="11">
        <f>L92/4</f>
        <v>8250</v>
      </c>
      <c r="C95" s="11">
        <f>N95</f>
        <v>3093.75</v>
      </c>
      <c r="D95" s="11">
        <f>C95</f>
        <v>3093.75</v>
      </c>
      <c r="E95" s="11">
        <f t="shared" ref="E95" si="27">D95</f>
        <v>3093.75</v>
      </c>
      <c r="F95" s="11">
        <f t="shared" ref="F95" si="28">E95</f>
        <v>3093.75</v>
      </c>
      <c r="G95" s="11">
        <f t="shared" ref="G95" si="29">F95</f>
        <v>3093.75</v>
      </c>
      <c r="H95" s="11">
        <f t="shared" ref="H95" si="30">G95</f>
        <v>3093.75</v>
      </c>
      <c r="I95" s="11">
        <f t="shared" ref="I95" si="31">H95</f>
        <v>3093.75</v>
      </c>
      <c r="J95" s="11">
        <f t="shared" ref="J95" si="32">I95</f>
        <v>3093.75</v>
      </c>
      <c r="K95" s="11">
        <f>SUM(B95:J95)</f>
        <v>33000</v>
      </c>
      <c r="L95" s="12">
        <f>(M95-L92)/L92</f>
        <v>0</v>
      </c>
      <c r="M95" s="13">
        <f>L92*1</f>
        <v>33000</v>
      </c>
      <c r="N95" s="13">
        <f>(M95-B95)/8</f>
        <v>3093.75</v>
      </c>
    </row>
    <row r="96" spans="1:14" ht="12" customHeight="1" x14ac:dyDescent="0.25">
      <c r="A96" s="19"/>
      <c r="B96" s="19"/>
      <c r="C96" s="19"/>
      <c r="D96" s="19"/>
      <c r="E96" s="19"/>
      <c r="F96" s="19"/>
      <c r="G96" s="19"/>
      <c r="H96" s="19"/>
      <c r="I96" s="19"/>
      <c r="J96" s="19"/>
      <c r="K96" s="19"/>
      <c r="L96" s="12"/>
      <c r="M96" s="13"/>
      <c r="N96" s="13"/>
    </row>
    <row r="97" spans="1:10" ht="15" x14ac:dyDescent="0.25">
      <c r="A97" s="2" t="s">
        <v>12</v>
      </c>
      <c r="B97"/>
      <c r="C97"/>
      <c r="D97"/>
      <c r="E97"/>
      <c r="F97"/>
      <c r="G97"/>
      <c r="H97"/>
      <c r="I97"/>
    </row>
    <row r="98" spans="1:10" ht="15" x14ac:dyDescent="0.25">
      <c r="A98" s="2" t="s">
        <v>13</v>
      </c>
      <c r="B98"/>
      <c r="C98"/>
      <c r="D98"/>
      <c r="E98"/>
      <c r="F98"/>
      <c r="G98"/>
      <c r="H98"/>
      <c r="I98"/>
    </row>
    <row r="99" spans="1:10" ht="15" x14ac:dyDescent="0.25">
      <c r="A99" s="2" t="s">
        <v>14</v>
      </c>
      <c r="B99"/>
      <c r="C99"/>
      <c r="D99"/>
      <c r="E99"/>
      <c r="F99"/>
      <c r="G99"/>
      <c r="H99"/>
      <c r="I99"/>
    </row>
    <row r="100" spans="1:10" ht="15" x14ac:dyDescent="0.25">
      <c r="A100" s="2" t="s">
        <v>46</v>
      </c>
      <c r="B100"/>
      <c r="C100"/>
      <c r="D100"/>
      <c r="E100"/>
      <c r="F100"/>
      <c r="G100"/>
      <c r="H100"/>
      <c r="I100"/>
    </row>
    <row r="101" spans="1:10" ht="15" x14ac:dyDescent="0.25">
      <c r="A101" s="2" t="s">
        <v>15</v>
      </c>
      <c r="B101"/>
      <c r="C101"/>
      <c r="D101"/>
      <c r="E101"/>
      <c r="F101"/>
      <c r="G101"/>
      <c r="H101"/>
      <c r="I101"/>
    </row>
    <row r="102" spans="1:10" x14ac:dyDescent="0.2">
      <c r="A102" s="2" t="s">
        <v>24</v>
      </c>
    </row>
    <row r="104" spans="1:10" ht="14.25" customHeight="1" x14ac:dyDescent="0.2">
      <c r="A104" s="8" t="s">
        <v>63</v>
      </c>
      <c r="B104" s="8"/>
      <c r="C104" s="8"/>
      <c r="D104" s="24"/>
      <c r="E104" s="24"/>
      <c r="G104" s="8"/>
      <c r="H104" s="24"/>
      <c r="I104" s="24"/>
      <c r="J104" s="24"/>
    </row>
    <row r="105" spans="1:10" ht="6.75" customHeight="1" x14ac:dyDescent="0.2"/>
    <row r="106" spans="1:10" x14ac:dyDescent="0.2">
      <c r="A106" s="8" t="s">
        <v>47</v>
      </c>
      <c r="B106" s="24"/>
      <c r="C106" s="24"/>
      <c r="D106" s="24"/>
    </row>
    <row r="107" spans="1:10" ht="5.25" customHeight="1" x14ac:dyDescent="0.2">
      <c r="A107" s="8"/>
      <c r="B107" s="24"/>
      <c r="C107" s="24"/>
      <c r="D107" s="24"/>
    </row>
    <row r="108" spans="1:10" x14ac:dyDescent="0.2">
      <c r="A108" s="8" t="s">
        <v>48</v>
      </c>
      <c r="B108" s="24" t="s">
        <v>49</v>
      </c>
      <c r="C108" s="24"/>
      <c r="D108" s="24"/>
    </row>
    <row r="109" spans="1:10" x14ac:dyDescent="0.2">
      <c r="A109" s="8"/>
      <c r="B109" s="24"/>
      <c r="C109" s="24"/>
      <c r="D109" s="24"/>
    </row>
  </sheetData>
  <scenarios current="0" show="0">
    <scenario name="a" locked="1" count="1" user="Banu Çelebi" comment="Oluşturan: Banu Çelebi - 24.02.2014">
      <inputCells r="H9" val="23"/>
    </scenario>
  </scenarios>
  <mergeCells count="2">
    <mergeCell ref="A1:K1"/>
    <mergeCell ref="A46:K46"/>
  </mergeCells>
  <pageMargins left="0.11811023622047245" right="0.11811023622047245" top="0.47244094488188981" bottom="0.43307086614173229"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3"/>
  <sheetViews>
    <sheetView workbookViewId="0">
      <selection activeCell="G45" sqref="G45"/>
    </sheetView>
  </sheetViews>
  <sheetFormatPr defaultRowHeight="15" x14ac:dyDescent="0.25"/>
  <cols>
    <col min="2" max="6" width="11.85546875" customWidth="1"/>
    <col min="7" max="8" width="12.7109375" customWidth="1"/>
    <col min="9" max="9" width="13.7109375" customWidth="1"/>
    <col min="10" max="10" width="13.28515625" customWidth="1"/>
    <col min="11" max="11" width="13.85546875" customWidth="1"/>
    <col min="12" max="12" width="9.7109375" hidden="1" customWidth="1"/>
    <col min="13" max="15" width="0" hidden="1" customWidth="1"/>
  </cols>
  <sheetData>
    <row r="2" spans="1:14" ht="46.5" customHeight="1" x14ac:dyDescent="0.25">
      <c r="A2" s="28" t="s">
        <v>50</v>
      </c>
      <c r="B2" s="28"/>
      <c r="C2" s="28"/>
      <c r="D2" s="28"/>
      <c r="E2" s="28"/>
      <c r="F2" s="28"/>
      <c r="G2" s="28"/>
      <c r="H2" s="28"/>
      <c r="I2" s="28"/>
      <c r="J2" s="28"/>
      <c r="K2" s="28"/>
      <c r="L2" s="3"/>
    </row>
    <row r="3" spans="1:14" ht="15.75" customHeight="1" x14ac:dyDescent="0.25">
      <c r="A3" s="23"/>
      <c r="B3" s="23"/>
      <c r="C3" s="23"/>
      <c r="D3" s="23"/>
      <c r="E3" s="23"/>
      <c r="F3" s="23"/>
      <c r="G3" s="23"/>
      <c r="H3" s="23"/>
      <c r="I3" s="23"/>
      <c r="J3" s="23"/>
      <c r="K3" s="23"/>
      <c r="L3" s="3"/>
    </row>
    <row r="4" spans="1:14" x14ac:dyDescent="0.25">
      <c r="A4" s="26" t="s">
        <v>53</v>
      </c>
      <c r="B4" s="26"/>
      <c r="C4" s="25"/>
      <c r="D4" s="4"/>
      <c r="E4" s="4"/>
      <c r="F4" s="4"/>
      <c r="G4" s="4"/>
      <c r="H4" s="4"/>
      <c r="I4" s="4"/>
      <c r="J4" s="4"/>
      <c r="K4" s="4"/>
      <c r="L4" s="5"/>
    </row>
    <row r="5" spans="1:14" x14ac:dyDescent="0.25">
      <c r="A5" s="6" t="s">
        <v>58</v>
      </c>
      <c r="B5" s="6"/>
      <c r="C5" s="6"/>
      <c r="D5" s="6"/>
      <c r="E5" s="6"/>
      <c r="F5" s="6"/>
      <c r="G5" s="6"/>
      <c r="H5" s="6"/>
      <c r="I5" s="6"/>
      <c r="J5" s="6"/>
      <c r="K5" s="6"/>
      <c r="L5" s="7"/>
    </row>
    <row r="6" spans="1:14" x14ac:dyDescent="0.25">
      <c r="A6" s="9"/>
      <c r="B6" s="9" t="s">
        <v>0</v>
      </c>
      <c r="C6" s="9" t="s">
        <v>39</v>
      </c>
      <c r="D6" s="9" t="s">
        <v>1</v>
      </c>
      <c r="E6" s="9" t="s">
        <v>2</v>
      </c>
      <c r="F6" s="9" t="s">
        <v>3</v>
      </c>
      <c r="G6" s="9" t="s">
        <v>4</v>
      </c>
      <c r="H6" s="9" t="s">
        <v>5</v>
      </c>
      <c r="I6" s="9" t="s">
        <v>6</v>
      </c>
      <c r="J6" s="9" t="s">
        <v>7</v>
      </c>
      <c r="K6" s="9" t="s">
        <v>8</v>
      </c>
      <c r="L6" s="10">
        <v>22100</v>
      </c>
      <c r="M6" s="8"/>
      <c r="N6" s="8"/>
    </row>
    <row r="7" spans="1:14" x14ac:dyDescent="0.25">
      <c r="A7" s="11" t="s">
        <v>0</v>
      </c>
      <c r="B7" s="11">
        <f>M7</f>
        <v>20332</v>
      </c>
      <c r="C7" s="11"/>
      <c r="D7" s="11"/>
      <c r="E7" s="11"/>
      <c r="F7" s="11"/>
      <c r="G7" s="11"/>
      <c r="H7" s="11"/>
      <c r="I7" s="11"/>
      <c r="J7" s="11"/>
      <c r="K7" s="11">
        <f>SUM(B7:G7)</f>
        <v>20332</v>
      </c>
      <c r="L7" s="12">
        <f>(M7-L6)/L6</f>
        <v>-0.08</v>
      </c>
      <c r="M7">
        <f>L6*0.92</f>
        <v>20332</v>
      </c>
    </row>
    <row r="8" spans="1:14" x14ac:dyDescent="0.25">
      <c r="A8" s="11" t="s">
        <v>9</v>
      </c>
      <c r="B8" s="11">
        <f>L6/4</f>
        <v>5525</v>
      </c>
      <c r="C8" s="11">
        <f>N8</f>
        <v>3867.5</v>
      </c>
      <c r="D8" s="11">
        <f>C8</f>
        <v>3867.5</v>
      </c>
      <c r="E8" s="11">
        <f>D8</f>
        <v>3867.5</v>
      </c>
      <c r="F8" s="11">
        <f>E8</f>
        <v>3867.5</v>
      </c>
      <c r="G8" s="11"/>
      <c r="H8" s="11"/>
      <c r="I8" s="11"/>
      <c r="J8" s="11"/>
      <c r="K8" s="11">
        <f>SUM(B8:G8)</f>
        <v>20995</v>
      </c>
      <c r="L8" s="12">
        <f>(M8-L6)/L6</f>
        <v>-0.05</v>
      </c>
      <c r="M8">
        <f>L6*0.95</f>
        <v>20995</v>
      </c>
      <c r="N8" s="13">
        <f>(M8-B8)/4</f>
        <v>3867.5</v>
      </c>
    </row>
    <row r="9" spans="1:14" x14ac:dyDescent="0.25">
      <c r="A9" s="11" t="s">
        <v>10</v>
      </c>
      <c r="B9" s="11">
        <f>L6/4</f>
        <v>5525</v>
      </c>
      <c r="C9" s="11">
        <f>N9</f>
        <v>2071.875</v>
      </c>
      <c r="D9" s="11">
        <f>C9</f>
        <v>2071.875</v>
      </c>
      <c r="E9" s="11">
        <f t="shared" ref="E9:J9" si="0">D9</f>
        <v>2071.875</v>
      </c>
      <c r="F9" s="11">
        <f t="shared" si="0"/>
        <v>2071.875</v>
      </c>
      <c r="G9" s="11">
        <f t="shared" si="0"/>
        <v>2071.875</v>
      </c>
      <c r="H9" s="11">
        <f t="shared" si="0"/>
        <v>2071.875</v>
      </c>
      <c r="I9" s="11">
        <f t="shared" si="0"/>
        <v>2071.875</v>
      </c>
      <c r="J9" s="11">
        <f t="shared" si="0"/>
        <v>2071.875</v>
      </c>
      <c r="K9" s="11">
        <f>SUM(B9:J9)</f>
        <v>22100</v>
      </c>
      <c r="L9" s="12">
        <f>(M9-L6)/L6</f>
        <v>0</v>
      </c>
      <c r="M9" s="13">
        <f>L6*1</f>
        <v>22100</v>
      </c>
      <c r="N9" s="13">
        <f>(M9-B9)/8</f>
        <v>2071.875</v>
      </c>
    </row>
    <row r="10" spans="1:14" x14ac:dyDescent="0.25">
      <c r="A10" s="4"/>
      <c r="B10" s="4"/>
      <c r="C10" s="4"/>
      <c r="D10" s="4"/>
      <c r="E10" s="4"/>
      <c r="F10" s="4"/>
      <c r="G10" s="4"/>
      <c r="H10" s="4"/>
      <c r="I10" s="4"/>
      <c r="J10" s="4"/>
      <c r="K10" s="4"/>
      <c r="L10" s="16"/>
    </row>
    <row r="11" spans="1:14" x14ac:dyDescent="0.25">
      <c r="A11" s="14"/>
      <c r="B11" s="14"/>
      <c r="C11" s="14"/>
      <c r="D11" s="14"/>
      <c r="E11" s="14"/>
      <c r="F11" s="14"/>
      <c r="G11" s="14"/>
      <c r="H11" s="14"/>
      <c r="I11" s="14"/>
      <c r="J11" s="14"/>
      <c r="K11" s="14"/>
      <c r="L11" s="15"/>
    </row>
    <row r="12" spans="1:14" x14ac:dyDescent="0.25">
      <c r="A12" s="14" t="s">
        <v>59</v>
      </c>
      <c r="B12" s="14"/>
      <c r="C12" s="14"/>
      <c r="D12" s="14"/>
      <c r="E12" s="14"/>
      <c r="F12" s="14"/>
      <c r="G12" s="14"/>
      <c r="H12" s="14"/>
      <c r="I12" s="14"/>
      <c r="J12" s="14"/>
      <c r="K12" s="14"/>
      <c r="L12" s="15"/>
    </row>
    <row r="13" spans="1:14" x14ac:dyDescent="0.25">
      <c r="A13" s="9"/>
      <c r="B13" s="9" t="s">
        <v>0</v>
      </c>
      <c r="C13" s="9" t="s">
        <v>39</v>
      </c>
      <c r="D13" s="9" t="s">
        <v>1</v>
      </c>
      <c r="E13" s="9" t="s">
        <v>2</v>
      </c>
      <c r="F13" s="9" t="s">
        <v>3</v>
      </c>
      <c r="G13" s="9" t="s">
        <v>4</v>
      </c>
      <c r="H13" s="9" t="s">
        <v>5</v>
      </c>
      <c r="I13" s="9" t="s">
        <v>6</v>
      </c>
      <c r="J13" s="9" t="s">
        <v>7</v>
      </c>
      <c r="K13" s="9" t="s">
        <v>8</v>
      </c>
      <c r="L13" s="10">
        <v>20750</v>
      </c>
    </row>
    <row r="14" spans="1:14" x14ac:dyDescent="0.25">
      <c r="A14" s="11" t="s">
        <v>0</v>
      </c>
      <c r="B14" s="11">
        <f>M14</f>
        <v>19090</v>
      </c>
      <c r="C14" s="11"/>
      <c r="D14" s="11"/>
      <c r="E14" s="11"/>
      <c r="F14" s="11"/>
      <c r="G14" s="11"/>
      <c r="H14" s="11"/>
      <c r="I14" s="11"/>
      <c r="J14" s="11"/>
      <c r="K14" s="11">
        <f>SUM(B14:G14)</f>
        <v>19090</v>
      </c>
      <c r="L14" s="12">
        <f>(M14-L13)/L13</f>
        <v>-0.08</v>
      </c>
      <c r="M14">
        <f>L13*0.92</f>
        <v>19090</v>
      </c>
    </row>
    <row r="15" spans="1:14" x14ac:dyDescent="0.25">
      <c r="A15" s="11" t="s">
        <v>9</v>
      </c>
      <c r="B15" s="11">
        <f>L13/4</f>
        <v>5187.5</v>
      </c>
      <c r="C15" s="11">
        <f>N15</f>
        <v>3631.25</v>
      </c>
      <c r="D15" s="11">
        <f>C15</f>
        <v>3631.25</v>
      </c>
      <c r="E15" s="11">
        <f>D15</f>
        <v>3631.25</v>
      </c>
      <c r="F15" s="11">
        <f>E15</f>
        <v>3631.25</v>
      </c>
      <c r="G15" s="11"/>
      <c r="H15" s="11"/>
      <c r="I15" s="11"/>
      <c r="J15" s="11"/>
      <c r="K15" s="11">
        <f>SUM(B15:G15)</f>
        <v>19712.5</v>
      </c>
      <c r="L15" s="12">
        <f>(M15-L13)/L13</f>
        <v>-0.05</v>
      </c>
      <c r="M15">
        <f>L13*0.95</f>
        <v>19712.5</v>
      </c>
      <c r="N15" s="13">
        <f>(M15-B15)/4</f>
        <v>3631.25</v>
      </c>
    </row>
    <row r="16" spans="1:14" x14ac:dyDescent="0.25">
      <c r="A16" s="11" t="s">
        <v>10</v>
      </c>
      <c r="B16" s="11">
        <v>2819</v>
      </c>
      <c r="C16" s="11">
        <f>N16</f>
        <v>2241.375</v>
      </c>
      <c r="D16" s="11">
        <f>C16</f>
        <v>2241.375</v>
      </c>
      <c r="E16" s="11">
        <f t="shared" ref="E16:J16" si="1">D16</f>
        <v>2241.375</v>
      </c>
      <c r="F16" s="11">
        <f t="shared" si="1"/>
        <v>2241.375</v>
      </c>
      <c r="G16" s="11">
        <f t="shared" si="1"/>
        <v>2241.375</v>
      </c>
      <c r="H16" s="11">
        <f t="shared" si="1"/>
        <v>2241.375</v>
      </c>
      <c r="I16" s="11">
        <f t="shared" si="1"/>
        <v>2241.375</v>
      </c>
      <c r="J16" s="11">
        <f t="shared" si="1"/>
        <v>2241.375</v>
      </c>
      <c r="K16" s="11">
        <f>SUM(B16:J16)</f>
        <v>20750</v>
      </c>
      <c r="L16" s="12">
        <f>(M16-L13)/L13</f>
        <v>0</v>
      </c>
      <c r="M16" s="13">
        <f>L13*1</f>
        <v>20750</v>
      </c>
      <c r="N16" s="13">
        <f>(M16-B16)/8</f>
        <v>2241.375</v>
      </c>
    </row>
    <row r="17" spans="1:14" x14ac:dyDescent="0.25">
      <c r="A17" s="4"/>
      <c r="B17" s="4"/>
      <c r="C17" s="4"/>
      <c r="D17" s="4"/>
      <c r="E17" s="4"/>
      <c r="F17" s="4"/>
      <c r="G17" s="4"/>
      <c r="H17" s="4"/>
      <c r="I17" s="4"/>
      <c r="J17" s="4"/>
      <c r="K17" s="4"/>
      <c r="L17" s="5"/>
    </row>
    <row r="18" spans="1:14" x14ac:dyDescent="0.25">
      <c r="A18" s="14"/>
      <c r="B18" s="14"/>
      <c r="C18" s="14"/>
      <c r="D18" s="14"/>
      <c r="E18" s="14"/>
      <c r="F18" s="14"/>
      <c r="G18" s="14"/>
      <c r="H18" s="14"/>
      <c r="I18" s="14"/>
      <c r="J18" s="14"/>
      <c r="K18" s="14"/>
      <c r="L18" s="15"/>
    </row>
    <row r="19" spans="1:14" x14ac:dyDescent="0.25">
      <c r="A19" s="14" t="s">
        <v>38</v>
      </c>
      <c r="B19" s="14"/>
      <c r="C19" s="14"/>
      <c r="D19" s="14"/>
      <c r="E19" s="14"/>
      <c r="F19" s="14"/>
      <c r="G19" s="14"/>
      <c r="H19" s="14"/>
      <c r="I19" s="14"/>
      <c r="J19" s="14"/>
      <c r="K19" s="14"/>
      <c r="L19" s="15"/>
    </row>
    <row r="20" spans="1:14" x14ac:dyDescent="0.25">
      <c r="A20" s="9"/>
      <c r="B20" s="9" t="s">
        <v>0</v>
      </c>
      <c r="C20" s="9" t="s">
        <v>39</v>
      </c>
      <c r="D20" s="9" t="s">
        <v>1</v>
      </c>
      <c r="E20" s="9" t="s">
        <v>2</v>
      </c>
      <c r="F20" s="9" t="s">
        <v>3</v>
      </c>
      <c r="G20" s="9" t="s">
        <v>4</v>
      </c>
      <c r="H20" s="9" t="s">
        <v>5</v>
      </c>
      <c r="I20" s="9" t="s">
        <v>6</v>
      </c>
      <c r="J20" s="9" t="s">
        <v>7</v>
      </c>
      <c r="K20" s="9" t="s">
        <v>8</v>
      </c>
      <c r="L20" s="10">
        <v>5995</v>
      </c>
    </row>
    <row r="21" spans="1:14" x14ac:dyDescent="0.25">
      <c r="A21" s="11" t="s">
        <v>0</v>
      </c>
      <c r="B21" s="11">
        <f>M21</f>
        <v>5515.4000000000005</v>
      </c>
      <c r="C21" s="11"/>
      <c r="D21" s="11"/>
      <c r="E21" s="11"/>
      <c r="F21" s="11"/>
      <c r="G21" s="11"/>
      <c r="H21" s="11"/>
      <c r="I21" s="11"/>
      <c r="J21" s="11"/>
      <c r="K21" s="11">
        <f>SUM(B21:G21)</f>
        <v>5515.4000000000005</v>
      </c>
      <c r="L21" s="12">
        <f>(M21-$L20)/$L20</f>
        <v>-7.9999999999999905E-2</v>
      </c>
      <c r="M21">
        <f>L20*0.92</f>
        <v>5515.4000000000005</v>
      </c>
    </row>
    <row r="22" spans="1:14" x14ac:dyDescent="0.25">
      <c r="A22" s="11" t="s">
        <v>9</v>
      </c>
      <c r="B22" s="11">
        <f>L20/4</f>
        <v>1498.75</v>
      </c>
      <c r="C22" s="11">
        <f>N22</f>
        <v>1049.125</v>
      </c>
      <c r="D22" s="11">
        <f>C22</f>
        <v>1049.125</v>
      </c>
      <c r="E22" s="11">
        <f>D22</f>
        <v>1049.125</v>
      </c>
      <c r="F22" s="11">
        <f>E22</f>
        <v>1049.125</v>
      </c>
      <c r="G22" s="11"/>
      <c r="H22" s="11"/>
      <c r="I22" s="11"/>
      <c r="J22" s="11"/>
      <c r="K22" s="11">
        <f>SUM(B22:G22)</f>
        <v>5695.25</v>
      </c>
      <c r="L22" s="12">
        <f>(M22-$L20)/$L20</f>
        <v>-0.05</v>
      </c>
      <c r="M22">
        <f>L20*0.95</f>
        <v>5695.25</v>
      </c>
      <c r="N22" s="13">
        <f>(M22-B22)/4</f>
        <v>1049.125</v>
      </c>
    </row>
    <row r="23" spans="1:14" x14ac:dyDescent="0.25">
      <c r="A23" s="11" t="s">
        <v>10</v>
      </c>
      <c r="B23" s="11">
        <f>L20/4</f>
        <v>1498.75</v>
      </c>
      <c r="C23" s="11">
        <f>N23</f>
        <v>562.03125</v>
      </c>
      <c r="D23" s="11">
        <f>C23</f>
        <v>562.03125</v>
      </c>
      <c r="E23" s="11">
        <f t="shared" ref="E23:J23" si="2">D23</f>
        <v>562.03125</v>
      </c>
      <c r="F23" s="11">
        <f t="shared" si="2"/>
        <v>562.03125</v>
      </c>
      <c r="G23" s="11">
        <f t="shared" si="2"/>
        <v>562.03125</v>
      </c>
      <c r="H23" s="11">
        <f t="shared" si="2"/>
        <v>562.03125</v>
      </c>
      <c r="I23" s="11">
        <f t="shared" si="2"/>
        <v>562.03125</v>
      </c>
      <c r="J23" s="11">
        <f t="shared" si="2"/>
        <v>562.03125</v>
      </c>
      <c r="K23" s="11">
        <f>SUM(B23:J23)</f>
        <v>5995</v>
      </c>
      <c r="L23" s="12">
        <f>(M23-$L20)/$L20</f>
        <v>0</v>
      </c>
      <c r="M23" s="13">
        <f>L20*1</f>
        <v>5995</v>
      </c>
      <c r="N23" s="13">
        <f>(M23-B23)/8</f>
        <v>562.03125</v>
      </c>
    </row>
    <row r="24" spans="1:14" x14ac:dyDescent="0.25">
      <c r="A24" s="19"/>
      <c r="B24" s="19"/>
      <c r="C24" s="19"/>
      <c r="D24" s="19"/>
      <c r="E24" s="19"/>
      <c r="F24" s="19"/>
      <c r="G24" s="19"/>
      <c r="H24" s="19"/>
      <c r="I24" s="19"/>
      <c r="J24" s="19"/>
      <c r="K24" s="19"/>
      <c r="L24" s="12"/>
      <c r="N24" s="13"/>
    </row>
    <row r="26" spans="1:14" x14ac:dyDescent="0.25">
      <c r="A26" s="14" t="s">
        <v>60</v>
      </c>
      <c r="B26" s="14"/>
      <c r="C26" s="14"/>
      <c r="D26" s="14"/>
      <c r="E26" s="14"/>
      <c r="F26" s="14"/>
      <c r="G26" s="14"/>
      <c r="H26" s="14"/>
      <c r="I26" s="14"/>
      <c r="J26" s="14"/>
      <c r="K26" s="14"/>
      <c r="L26" s="15"/>
    </row>
    <row r="27" spans="1:14" x14ac:dyDescent="0.25">
      <c r="A27" s="9"/>
      <c r="B27" s="9" t="s">
        <v>0</v>
      </c>
      <c r="C27" s="9" t="s">
        <v>39</v>
      </c>
      <c r="D27" s="9" t="s">
        <v>1</v>
      </c>
      <c r="E27" s="9" t="s">
        <v>2</v>
      </c>
      <c r="F27" s="9" t="s">
        <v>3</v>
      </c>
      <c r="G27" s="9" t="s">
        <v>4</v>
      </c>
      <c r="H27" s="9" t="s">
        <v>5</v>
      </c>
      <c r="I27" s="9" t="s">
        <v>6</v>
      </c>
      <c r="J27" s="9" t="s">
        <v>7</v>
      </c>
      <c r="K27" s="9" t="s">
        <v>8</v>
      </c>
      <c r="L27" s="10">
        <v>9680</v>
      </c>
    </row>
    <row r="28" spans="1:14" x14ac:dyDescent="0.25">
      <c r="A28" s="11" t="s">
        <v>0</v>
      </c>
      <c r="B28" s="11">
        <f>M28</f>
        <v>8905.6</v>
      </c>
      <c r="C28" s="11"/>
      <c r="D28" s="11"/>
      <c r="E28" s="11"/>
      <c r="F28" s="11"/>
      <c r="G28" s="11"/>
      <c r="H28" s="11"/>
      <c r="I28" s="11"/>
      <c r="J28" s="11"/>
      <c r="K28" s="11">
        <f>SUM(B28:G28)</f>
        <v>8905.6</v>
      </c>
      <c r="L28" s="12">
        <f>(M28-$L27)/$L27</f>
        <v>-7.999999999999996E-2</v>
      </c>
      <c r="M28">
        <f>L27*0.92</f>
        <v>8905.6</v>
      </c>
    </row>
    <row r="29" spans="1:14" x14ac:dyDescent="0.25">
      <c r="A29" s="11" t="s">
        <v>9</v>
      </c>
      <c r="B29" s="11">
        <f>L27/4</f>
        <v>2420</v>
      </c>
      <c r="C29" s="11">
        <f>N29</f>
        <v>1694</v>
      </c>
      <c r="D29" s="11">
        <f>C29</f>
        <v>1694</v>
      </c>
      <c r="E29" s="11">
        <f>D29</f>
        <v>1694</v>
      </c>
      <c r="F29" s="11">
        <f>E29</f>
        <v>1694</v>
      </c>
      <c r="G29" s="11"/>
      <c r="H29" s="11"/>
      <c r="I29" s="11"/>
      <c r="J29" s="11"/>
      <c r="K29" s="11">
        <f>SUM(B29:G29)</f>
        <v>9196</v>
      </c>
      <c r="L29" s="12">
        <f>(M29-$L27)/$L27</f>
        <v>-0.05</v>
      </c>
      <c r="M29">
        <f>L27*0.95</f>
        <v>9196</v>
      </c>
      <c r="N29" s="13">
        <f>(M29-B29)/4</f>
        <v>1694</v>
      </c>
    </row>
    <row r="30" spans="1:14" x14ac:dyDescent="0.25">
      <c r="A30" s="11" t="s">
        <v>10</v>
      </c>
      <c r="B30" s="11">
        <f>L27/4</f>
        <v>2420</v>
      </c>
      <c r="C30" s="11">
        <f>N30</f>
        <v>907.5</v>
      </c>
      <c r="D30" s="11">
        <f>C30</f>
        <v>907.5</v>
      </c>
      <c r="E30" s="11">
        <f t="shared" ref="E30:J30" si="3">D30</f>
        <v>907.5</v>
      </c>
      <c r="F30" s="11">
        <f t="shared" si="3"/>
        <v>907.5</v>
      </c>
      <c r="G30" s="11">
        <f t="shared" si="3"/>
        <v>907.5</v>
      </c>
      <c r="H30" s="11">
        <f t="shared" si="3"/>
        <v>907.5</v>
      </c>
      <c r="I30" s="11">
        <f t="shared" si="3"/>
        <v>907.5</v>
      </c>
      <c r="J30" s="11">
        <f t="shared" si="3"/>
        <v>907.5</v>
      </c>
      <c r="K30" s="11">
        <f>SUM(B30:J30)</f>
        <v>9680</v>
      </c>
      <c r="L30" s="12">
        <f>(M30-$L27)/$L27</f>
        <v>0</v>
      </c>
      <c r="M30" s="13">
        <f>L27*1</f>
        <v>9680</v>
      </c>
      <c r="N30" s="13">
        <f>(M30-B30)/8</f>
        <v>907.5</v>
      </c>
    </row>
    <row r="31" spans="1:14" x14ac:dyDescent="0.25">
      <c r="A31" s="19"/>
      <c r="B31" s="19"/>
      <c r="C31" s="19"/>
      <c r="D31" s="19"/>
      <c r="E31" s="19"/>
      <c r="F31" s="19"/>
      <c r="G31" s="19"/>
      <c r="H31" s="19"/>
      <c r="I31" s="19"/>
      <c r="J31" s="19"/>
      <c r="K31" s="19"/>
      <c r="L31" s="12"/>
      <c r="M31" s="13"/>
      <c r="N31" s="13"/>
    </row>
    <row r="32" spans="1:14" x14ac:dyDescent="0.25">
      <c r="A32" s="19"/>
      <c r="B32" s="19"/>
      <c r="C32" s="19"/>
      <c r="D32" s="19"/>
      <c r="E32" s="19"/>
      <c r="F32" s="19"/>
      <c r="G32" s="19"/>
      <c r="H32" s="19"/>
      <c r="I32" s="19"/>
      <c r="J32" s="19"/>
      <c r="K32" s="19"/>
      <c r="L32" s="12"/>
      <c r="M32" s="13"/>
      <c r="N32" s="13"/>
    </row>
    <row r="33" spans="1:5" x14ac:dyDescent="0.25">
      <c r="A33" s="2" t="s">
        <v>12</v>
      </c>
    </row>
    <row r="34" spans="1:5" x14ac:dyDescent="0.25">
      <c r="A34" s="2" t="s">
        <v>13</v>
      </c>
    </row>
    <row r="35" spans="1:5" x14ac:dyDescent="0.25">
      <c r="A35" s="2" t="s">
        <v>14</v>
      </c>
    </row>
    <row r="36" spans="1:5" x14ac:dyDescent="0.25">
      <c r="A36" s="2" t="s">
        <v>46</v>
      </c>
    </row>
    <row r="37" spans="1:5" x14ac:dyDescent="0.25">
      <c r="A37" s="2" t="s">
        <v>15</v>
      </c>
    </row>
    <row r="38" spans="1:5" x14ac:dyDescent="0.25">
      <c r="A38" s="2" t="s">
        <v>16</v>
      </c>
    </row>
    <row r="40" spans="1:5" x14ac:dyDescent="0.25">
      <c r="A40" s="8" t="s">
        <v>63</v>
      </c>
      <c r="B40" s="8"/>
      <c r="C40" s="8"/>
      <c r="D40" s="24"/>
      <c r="E40" s="24"/>
    </row>
    <row r="41" spans="1:5" ht="19.5" customHeight="1" x14ac:dyDescent="0.25">
      <c r="A41" s="8" t="s">
        <v>47</v>
      </c>
      <c r="B41" s="24"/>
      <c r="C41" s="24"/>
      <c r="D41" s="24"/>
    </row>
    <row r="42" spans="1:5" ht="10.5" customHeight="1" x14ac:dyDescent="0.25">
      <c r="A42" s="8"/>
      <c r="B42" s="24"/>
      <c r="C42" s="24"/>
      <c r="D42" s="24"/>
    </row>
    <row r="43" spans="1:5" x14ac:dyDescent="0.25">
      <c r="A43" s="8" t="s">
        <v>56</v>
      </c>
      <c r="B43" s="24" t="s">
        <v>57</v>
      </c>
      <c r="C43" s="24"/>
      <c r="D43" s="24"/>
    </row>
  </sheetData>
  <mergeCells count="1">
    <mergeCell ref="A2:K2"/>
  </mergeCells>
  <pageMargins left="0.70866141732283472" right="0.70866141732283472" top="0.74803149606299213" bottom="0.7480314960629921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5"/>
  <sheetViews>
    <sheetView workbookViewId="0">
      <selection activeCell="H26" sqref="H26"/>
    </sheetView>
  </sheetViews>
  <sheetFormatPr defaultRowHeight="15" x14ac:dyDescent="0.25"/>
  <cols>
    <col min="2" max="6" width="11.85546875" customWidth="1"/>
    <col min="7" max="8" width="12.7109375" customWidth="1"/>
    <col min="9" max="9" width="13.7109375" customWidth="1"/>
    <col min="10" max="10" width="13.28515625" customWidth="1"/>
    <col min="11" max="11" width="13.85546875" customWidth="1"/>
    <col min="12" max="12" width="9.7109375" hidden="1" customWidth="1"/>
    <col min="13" max="15" width="0" hidden="1" customWidth="1"/>
  </cols>
  <sheetData>
    <row r="2" spans="1:14" ht="9.75" customHeight="1" x14ac:dyDescent="0.25">
      <c r="A2" s="18"/>
      <c r="B2" s="18"/>
      <c r="C2" s="18"/>
      <c r="D2" s="18"/>
      <c r="E2" s="18"/>
      <c r="F2" s="18"/>
      <c r="G2" s="18"/>
      <c r="H2" s="18"/>
      <c r="I2" s="18"/>
      <c r="J2" s="18"/>
      <c r="K2" s="18"/>
      <c r="L2" s="1"/>
    </row>
    <row r="3" spans="1:14" ht="48" customHeight="1" x14ac:dyDescent="0.25">
      <c r="A3" s="28" t="s">
        <v>62</v>
      </c>
      <c r="B3" s="28"/>
      <c r="C3" s="28"/>
      <c r="D3" s="28"/>
      <c r="E3" s="28"/>
      <c r="F3" s="28"/>
      <c r="G3" s="28"/>
      <c r="H3" s="28"/>
      <c r="I3" s="28"/>
      <c r="J3" s="28"/>
      <c r="K3" s="28"/>
      <c r="L3" s="3"/>
    </row>
    <row r="4" spans="1:14" x14ac:dyDescent="0.25">
      <c r="A4" s="4"/>
      <c r="B4" s="4"/>
      <c r="C4" s="4"/>
      <c r="D4" s="4"/>
      <c r="E4" s="4"/>
      <c r="F4" s="4"/>
      <c r="G4" s="4"/>
      <c r="H4" s="4"/>
      <c r="I4" s="4"/>
      <c r="J4" s="4"/>
      <c r="K4" s="4"/>
      <c r="L4" s="5"/>
    </row>
    <row r="5" spans="1:14" x14ac:dyDescent="0.25">
      <c r="A5" s="19"/>
      <c r="B5" s="19"/>
      <c r="C5" s="19"/>
      <c r="D5" s="19"/>
      <c r="E5" s="19"/>
      <c r="F5" s="19"/>
      <c r="G5" s="19"/>
      <c r="H5" s="19"/>
      <c r="I5" s="19"/>
      <c r="J5" s="19"/>
      <c r="K5" s="19"/>
      <c r="L5" s="12"/>
      <c r="N5" s="13"/>
    </row>
    <row r="7" spans="1:14" x14ac:dyDescent="0.25">
      <c r="A7" s="6" t="s">
        <v>61</v>
      </c>
      <c r="B7" s="6"/>
      <c r="C7" s="6"/>
      <c r="D7" s="6"/>
      <c r="E7" s="6"/>
      <c r="F7" s="6"/>
      <c r="G7" s="6"/>
      <c r="H7" s="6"/>
      <c r="I7" s="6"/>
      <c r="J7" s="6"/>
      <c r="K7" s="6"/>
      <c r="L7" s="7"/>
    </row>
    <row r="8" spans="1:14" x14ac:dyDescent="0.25">
      <c r="A8" s="6" t="s">
        <v>52</v>
      </c>
      <c r="B8" s="6"/>
      <c r="C8" s="6"/>
      <c r="D8" s="6"/>
      <c r="E8" s="6"/>
      <c r="F8" s="6"/>
      <c r="G8" s="6"/>
      <c r="H8" s="6"/>
      <c r="I8" s="6"/>
      <c r="J8" s="6"/>
      <c r="K8" s="6"/>
      <c r="L8" s="7"/>
    </row>
    <row r="9" spans="1:14" x14ac:dyDescent="0.25">
      <c r="A9" s="9"/>
      <c r="B9" s="9" t="s">
        <v>0</v>
      </c>
      <c r="C9" s="9" t="s">
        <v>39</v>
      </c>
      <c r="D9" s="9" t="s">
        <v>1</v>
      </c>
      <c r="E9" s="9" t="s">
        <v>2</v>
      </c>
      <c r="F9" s="9" t="s">
        <v>3</v>
      </c>
      <c r="G9" s="9" t="s">
        <v>4</v>
      </c>
      <c r="H9" s="9" t="s">
        <v>5</v>
      </c>
      <c r="I9" s="9" t="s">
        <v>6</v>
      </c>
      <c r="J9" s="9" t="s">
        <v>7</v>
      </c>
      <c r="K9" s="9" t="s">
        <v>8</v>
      </c>
      <c r="L9" s="10">
        <v>22500</v>
      </c>
      <c r="M9" s="8"/>
      <c r="N9" s="8"/>
    </row>
    <row r="10" spans="1:14" x14ac:dyDescent="0.25">
      <c r="A10" s="11" t="s">
        <v>0</v>
      </c>
      <c r="B10" s="11">
        <f>M10</f>
        <v>20700</v>
      </c>
      <c r="C10" s="11"/>
      <c r="D10" s="11"/>
      <c r="E10" s="11"/>
      <c r="F10" s="11"/>
      <c r="G10" s="11"/>
      <c r="H10" s="11"/>
      <c r="I10" s="11"/>
      <c r="J10" s="11"/>
      <c r="K10" s="11">
        <f>SUM(B10:G10)</f>
        <v>20700</v>
      </c>
      <c r="L10" s="12">
        <f>(M10-L9)/L9</f>
        <v>-0.08</v>
      </c>
      <c r="M10">
        <f>L9*0.92</f>
        <v>20700</v>
      </c>
    </row>
    <row r="11" spans="1:14" x14ac:dyDescent="0.25">
      <c r="A11" s="11" t="s">
        <v>9</v>
      </c>
      <c r="B11" s="11">
        <f>L9/4</f>
        <v>5625</v>
      </c>
      <c r="C11" s="11">
        <f>N11</f>
        <v>3937.5</v>
      </c>
      <c r="D11" s="11">
        <f>C11</f>
        <v>3937.5</v>
      </c>
      <c r="E11" s="11">
        <f>D11</f>
        <v>3937.5</v>
      </c>
      <c r="F11" s="11">
        <f>E11</f>
        <v>3937.5</v>
      </c>
      <c r="G11" s="11"/>
      <c r="H11" s="11"/>
      <c r="I11" s="11"/>
      <c r="J11" s="11"/>
      <c r="K11" s="11">
        <f>SUM(B11:G11)</f>
        <v>21375</v>
      </c>
      <c r="L11" s="12">
        <f>(M11-L9)/L9</f>
        <v>-0.05</v>
      </c>
      <c r="M11">
        <f>L9*0.95</f>
        <v>21375</v>
      </c>
      <c r="N11" s="13">
        <f>(M11-B11)/4</f>
        <v>3937.5</v>
      </c>
    </row>
    <row r="12" spans="1:14" x14ac:dyDescent="0.25">
      <c r="A12" s="11" t="s">
        <v>10</v>
      </c>
      <c r="B12" s="11">
        <f>L9/4</f>
        <v>5625</v>
      </c>
      <c r="C12" s="11">
        <f>N12</f>
        <v>2109.375</v>
      </c>
      <c r="D12" s="11">
        <f>C12</f>
        <v>2109.375</v>
      </c>
      <c r="E12" s="11">
        <f t="shared" ref="E12:J12" si="0">D12</f>
        <v>2109.375</v>
      </c>
      <c r="F12" s="11">
        <f t="shared" si="0"/>
        <v>2109.375</v>
      </c>
      <c r="G12" s="11">
        <f t="shared" si="0"/>
        <v>2109.375</v>
      </c>
      <c r="H12" s="11">
        <f t="shared" si="0"/>
        <v>2109.375</v>
      </c>
      <c r="I12" s="11">
        <f t="shared" si="0"/>
        <v>2109.375</v>
      </c>
      <c r="J12" s="11">
        <f t="shared" si="0"/>
        <v>2109.375</v>
      </c>
      <c r="K12" s="11">
        <f>SUM(B12:J12)</f>
        <v>22500</v>
      </c>
      <c r="L12" s="12">
        <f>(M12-L9)/L9</f>
        <v>0</v>
      </c>
      <c r="M12" s="13">
        <f>L9*1</f>
        <v>22500</v>
      </c>
      <c r="N12" s="13">
        <f>(M12-B12)/8</f>
        <v>2109.375</v>
      </c>
    </row>
    <row r="13" spans="1:14" x14ac:dyDescent="0.25">
      <c r="A13" s="4"/>
      <c r="B13" s="4"/>
      <c r="C13" s="4"/>
      <c r="D13" s="4"/>
      <c r="E13" s="4"/>
      <c r="F13" s="4"/>
      <c r="G13" s="4"/>
      <c r="H13" s="4"/>
      <c r="I13" s="4"/>
      <c r="J13" s="4"/>
      <c r="K13" s="4"/>
      <c r="L13" s="16"/>
    </row>
    <row r="14" spans="1:14" x14ac:dyDescent="0.25">
      <c r="A14" s="14"/>
      <c r="B14" s="14"/>
      <c r="C14" s="14"/>
      <c r="D14" s="14"/>
      <c r="E14" s="14"/>
      <c r="F14" s="14"/>
      <c r="G14" s="14"/>
      <c r="H14" s="14"/>
      <c r="I14" s="14"/>
      <c r="J14" s="14"/>
      <c r="K14" s="14"/>
      <c r="L14" s="15"/>
    </row>
    <row r="15" spans="1:14" x14ac:dyDescent="0.25">
      <c r="A15" s="2" t="s">
        <v>12</v>
      </c>
    </row>
    <row r="16" spans="1:14" x14ac:dyDescent="0.25">
      <c r="A16" s="2" t="s">
        <v>13</v>
      </c>
    </row>
    <row r="17" spans="1:5" x14ac:dyDescent="0.25">
      <c r="A17" s="2" t="s">
        <v>14</v>
      </c>
    </row>
    <row r="18" spans="1:5" x14ac:dyDescent="0.25">
      <c r="A18" s="2" t="s">
        <v>46</v>
      </c>
    </row>
    <row r="19" spans="1:5" x14ac:dyDescent="0.25">
      <c r="A19" s="2" t="s">
        <v>15</v>
      </c>
    </row>
    <row r="20" spans="1:5" x14ac:dyDescent="0.25">
      <c r="A20" s="2" t="s">
        <v>16</v>
      </c>
    </row>
    <row r="22" spans="1:5" x14ac:dyDescent="0.25">
      <c r="A22" s="8" t="s">
        <v>63</v>
      </c>
      <c r="B22" s="8"/>
      <c r="C22" s="8"/>
      <c r="D22" s="24"/>
      <c r="E22" s="24"/>
    </row>
    <row r="23" spans="1:5" ht="21.75" customHeight="1" x14ac:dyDescent="0.25">
      <c r="A23" s="8" t="s">
        <v>47</v>
      </c>
      <c r="B23" s="24"/>
      <c r="C23" s="24"/>
      <c r="D23" s="24"/>
    </row>
    <row r="24" spans="1:5" ht="9" customHeight="1" x14ac:dyDescent="0.25">
      <c r="A24" s="8"/>
      <c r="B24" s="24"/>
      <c r="C24" s="24"/>
      <c r="D24" s="24"/>
    </row>
    <row r="25" spans="1:5" x14ac:dyDescent="0.25">
      <c r="A25" s="8" t="s">
        <v>54</v>
      </c>
      <c r="B25" s="24" t="s">
        <v>55</v>
      </c>
      <c r="C25" s="24"/>
      <c r="D25" s="24"/>
    </row>
  </sheetData>
  <mergeCells count="1">
    <mergeCell ref="A3:K3"/>
  </mergeCells>
  <pageMargins left="0.7" right="0.7" top="0.75" bottom="0.75" header="0.3" footer="0.3"/>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9"/>
  <sheetViews>
    <sheetView topLeftCell="A22" workbookViewId="0">
      <selection activeCell="F25" sqref="F25"/>
    </sheetView>
  </sheetViews>
  <sheetFormatPr defaultRowHeight="12.75" x14ac:dyDescent="0.2"/>
  <cols>
    <col min="1" max="1" width="16" style="2" customWidth="1"/>
    <col min="2" max="2" width="16.85546875" style="2" bestFit="1" customWidth="1"/>
    <col min="3" max="4" width="12" style="2" customWidth="1"/>
    <col min="5" max="5" width="11.85546875" style="2" customWidth="1"/>
    <col min="6" max="6" width="11.42578125" style="2" customWidth="1"/>
    <col min="7" max="7" width="10" style="2" customWidth="1"/>
    <col min="8" max="8" width="11.5703125" style="2" customWidth="1"/>
    <col min="9" max="9" width="11.140625" style="2" customWidth="1"/>
    <col min="10" max="10" width="12" style="2" customWidth="1"/>
    <col min="11" max="11" width="9.5703125" style="5" customWidth="1"/>
    <col min="12" max="15" width="0" style="2" hidden="1" customWidth="1"/>
    <col min="16" max="16384" width="9.140625" style="2"/>
  </cols>
  <sheetData>
    <row r="2" spans="1:15" ht="33.75" customHeight="1" x14ac:dyDescent="0.25">
      <c r="A2" s="28" t="s">
        <v>64</v>
      </c>
      <c r="B2" s="28"/>
      <c r="C2" s="28"/>
      <c r="D2" s="28"/>
      <c r="E2" s="28"/>
      <c r="F2" s="28"/>
      <c r="G2" s="28"/>
      <c r="H2" s="28"/>
      <c r="I2" s="28"/>
      <c r="J2" s="28"/>
      <c r="K2" s="1"/>
    </row>
    <row r="3" spans="1:15" x14ac:dyDescent="0.2">
      <c r="A3" s="27"/>
      <c r="B3" s="27"/>
      <c r="C3" s="27"/>
      <c r="D3" s="27"/>
      <c r="E3" s="27"/>
      <c r="F3" s="27"/>
      <c r="G3" s="27"/>
      <c r="H3" s="27"/>
      <c r="I3" s="27"/>
      <c r="J3" s="27"/>
      <c r="K3" s="3"/>
    </row>
    <row r="4" spans="1:15" x14ac:dyDescent="0.2">
      <c r="A4" s="4"/>
      <c r="B4" s="4"/>
      <c r="C4" s="4"/>
      <c r="D4" s="4"/>
      <c r="E4" s="4"/>
      <c r="F4" s="4"/>
      <c r="G4" s="4"/>
      <c r="H4" s="4"/>
      <c r="I4" s="4"/>
      <c r="J4" s="4"/>
    </row>
    <row r="5" spans="1:15" s="8" customFormat="1" x14ac:dyDescent="0.2">
      <c r="A5" s="6" t="s">
        <v>65</v>
      </c>
      <c r="B5" s="6"/>
      <c r="C5" s="6"/>
      <c r="D5" s="6"/>
      <c r="E5" s="6"/>
      <c r="F5" s="6"/>
      <c r="G5" s="6"/>
      <c r="H5" s="6"/>
      <c r="I5" s="6"/>
      <c r="J5" s="6"/>
      <c r="K5" s="7"/>
    </row>
    <row r="6" spans="1:15" s="8" customFormat="1" x14ac:dyDescent="0.2">
      <c r="A6" s="9"/>
      <c r="B6" s="9" t="s">
        <v>0</v>
      </c>
      <c r="C6" s="9" t="s">
        <v>39</v>
      </c>
      <c r="D6" s="9" t="s">
        <v>1</v>
      </c>
      <c r="E6" s="9" t="s">
        <v>2</v>
      </c>
      <c r="F6" s="9" t="s">
        <v>3</v>
      </c>
      <c r="G6" s="9" t="s">
        <v>4</v>
      </c>
      <c r="H6" s="9" t="s">
        <v>5</v>
      </c>
      <c r="I6" s="9" t="s">
        <v>6</v>
      </c>
      <c r="J6" s="9" t="s">
        <v>7</v>
      </c>
      <c r="K6" s="9" t="s">
        <v>8</v>
      </c>
      <c r="L6" s="10">
        <v>8635</v>
      </c>
    </row>
    <row r="7" spans="1:15" ht="15" x14ac:dyDescent="0.25">
      <c r="A7" s="11" t="s">
        <v>0</v>
      </c>
      <c r="B7" s="11">
        <f>M7</f>
        <v>7944.2000000000007</v>
      </c>
      <c r="C7" s="11"/>
      <c r="D7" s="11"/>
      <c r="E7" s="11"/>
      <c r="F7" s="11"/>
      <c r="G7" s="11"/>
      <c r="H7" s="11"/>
      <c r="I7" s="11"/>
      <c r="J7" s="11"/>
      <c r="K7" s="11">
        <f>SUM(B7:G7)</f>
        <v>7944.2000000000007</v>
      </c>
      <c r="L7" s="12">
        <f>(M7-L6)/L6</f>
        <v>-7.9999999999999918E-2</v>
      </c>
      <c r="M7">
        <f>L6*0.92</f>
        <v>7944.2000000000007</v>
      </c>
      <c r="N7"/>
    </row>
    <row r="8" spans="1:15" ht="15" x14ac:dyDescent="0.25">
      <c r="A8" s="11" t="s">
        <v>9</v>
      </c>
      <c r="B8" s="11">
        <f>L6/4</f>
        <v>2158.75</v>
      </c>
      <c r="C8" s="11">
        <f>N8</f>
        <v>1511.125</v>
      </c>
      <c r="D8" s="11">
        <f>C8</f>
        <v>1511.125</v>
      </c>
      <c r="E8" s="11">
        <f>D8</f>
        <v>1511.125</v>
      </c>
      <c r="F8" s="11">
        <f>E8</f>
        <v>1511.125</v>
      </c>
      <c r="G8" s="11"/>
      <c r="H8" s="11"/>
      <c r="I8" s="11"/>
      <c r="J8" s="11"/>
      <c r="K8" s="11">
        <f>SUM(B8:G8)</f>
        <v>8203.25</v>
      </c>
      <c r="L8" s="12">
        <f>(M8-L6)/L6</f>
        <v>-0.05</v>
      </c>
      <c r="M8">
        <f>L6*0.95</f>
        <v>8203.25</v>
      </c>
      <c r="N8" s="13">
        <f>(M8-B8)/4</f>
        <v>1511.125</v>
      </c>
    </row>
    <row r="9" spans="1:15" ht="15" x14ac:dyDescent="0.25">
      <c r="A9" s="11" t="s">
        <v>10</v>
      </c>
      <c r="B9" s="11">
        <f>L6/4</f>
        <v>2158.75</v>
      </c>
      <c r="C9" s="11">
        <f>N9</f>
        <v>809.53125</v>
      </c>
      <c r="D9" s="11">
        <f>C9</f>
        <v>809.53125</v>
      </c>
      <c r="E9" s="11">
        <f t="shared" ref="E9:J9" si="0">D9</f>
        <v>809.53125</v>
      </c>
      <c r="F9" s="11">
        <f t="shared" si="0"/>
        <v>809.53125</v>
      </c>
      <c r="G9" s="11">
        <f t="shared" si="0"/>
        <v>809.53125</v>
      </c>
      <c r="H9" s="11">
        <f t="shared" si="0"/>
        <v>809.53125</v>
      </c>
      <c r="I9" s="11">
        <f t="shared" si="0"/>
        <v>809.53125</v>
      </c>
      <c r="J9" s="11">
        <f t="shared" si="0"/>
        <v>809.53125</v>
      </c>
      <c r="K9" s="11">
        <f>SUM(B9:J9)</f>
        <v>8635</v>
      </c>
      <c r="L9" s="12">
        <f>(M9-L6)/L6</f>
        <v>0</v>
      </c>
      <c r="M9" s="13">
        <f>L6</f>
        <v>8635</v>
      </c>
      <c r="N9" s="13">
        <f>(M9-B9)/8</f>
        <v>809.53125</v>
      </c>
    </row>
    <row r="10" spans="1:15" x14ac:dyDescent="0.2">
      <c r="A10" s="4"/>
      <c r="B10" s="4"/>
      <c r="C10" s="4"/>
      <c r="D10" s="4"/>
      <c r="E10" s="4"/>
      <c r="F10" s="4"/>
      <c r="G10" s="4"/>
      <c r="H10" s="4"/>
      <c r="I10" s="4"/>
      <c r="J10" s="4"/>
    </row>
    <row r="11" spans="1:15" x14ac:dyDescent="0.2">
      <c r="A11" s="4"/>
      <c r="B11" s="4"/>
      <c r="C11" s="4"/>
      <c r="D11" s="4"/>
      <c r="E11" s="4"/>
      <c r="F11" s="4"/>
      <c r="G11" s="4"/>
      <c r="H11" s="4"/>
      <c r="I11" s="4"/>
      <c r="J11" s="4"/>
    </row>
    <row r="12" spans="1:15" s="8" customFormat="1" x14ac:dyDescent="0.2">
      <c r="A12" s="6" t="s">
        <v>66</v>
      </c>
      <c r="B12" s="14"/>
      <c r="C12" s="14"/>
      <c r="D12" s="14"/>
      <c r="E12" s="14"/>
      <c r="F12" s="14"/>
      <c r="G12" s="14"/>
      <c r="H12" s="14"/>
      <c r="I12" s="14"/>
      <c r="J12" s="14"/>
      <c r="K12" s="15"/>
      <c r="O12" s="2"/>
    </row>
    <row r="13" spans="1:15" s="8" customFormat="1" x14ac:dyDescent="0.2">
      <c r="A13" s="9"/>
      <c r="B13" s="9" t="s">
        <v>0</v>
      </c>
      <c r="C13" s="9" t="s">
        <v>39</v>
      </c>
      <c r="D13" s="9" t="s">
        <v>1</v>
      </c>
      <c r="E13" s="9" t="s">
        <v>2</v>
      </c>
      <c r="F13" s="9" t="s">
        <v>3</v>
      </c>
      <c r="G13" s="9" t="s">
        <v>4</v>
      </c>
      <c r="H13" s="9" t="s">
        <v>5</v>
      </c>
      <c r="I13" s="9" t="s">
        <v>6</v>
      </c>
      <c r="J13" s="9" t="s">
        <v>7</v>
      </c>
      <c r="K13" s="9" t="s">
        <v>8</v>
      </c>
      <c r="L13" s="10">
        <v>15620</v>
      </c>
      <c r="O13" s="2"/>
    </row>
    <row r="14" spans="1:15" ht="15" x14ac:dyDescent="0.25">
      <c r="A14" s="11" t="s">
        <v>0</v>
      </c>
      <c r="B14" s="11">
        <f>M14</f>
        <v>14370.400000000001</v>
      </c>
      <c r="C14" s="11"/>
      <c r="D14" s="11"/>
      <c r="E14" s="11"/>
      <c r="F14" s="11"/>
      <c r="G14" s="11"/>
      <c r="H14" s="11"/>
      <c r="I14" s="11"/>
      <c r="J14" s="11"/>
      <c r="K14" s="11">
        <f>SUM(B14:G14)</f>
        <v>14370.400000000001</v>
      </c>
      <c r="L14" s="12">
        <f>(M14-L13)/L13</f>
        <v>-7.9999999999999905E-2</v>
      </c>
      <c r="M14">
        <f>L13*0.92</f>
        <v>14370.400000000001</v>
      </c>
      <c r="N14"/>
    </row>
    <row r="15" spans="1:15" ht="15" x14ac:dyDescent="0.25">
      <c r="A15" s="11" t="s">
        <v>9</v>
      </c>
      <c r="B15" s="11">
        <f>L13/4</f>
        <v>3905</v>
      </c>
      <c r="C15" s="11">
        <f>N15</f>
        <v>2733.5</v>
      </c>
      <c r="D15" s="11">
        <f>C15</f>
        <v>2733.5</v>
      </c>
      <c r="E15" s="11">
        <f>D15</f>
        <v>2733.5</v>
      </c>
      <c r="F15" s="11">
        <f>E15</f>
        <v>2733.5</v>
      </c>
      <c r="G15" s="11"/>
      <c r="H15" s="11"/>
      <c r="I15" s="11"/>
      <c r="J15" s="11"/>
      <c r="K15" s="11">
        <f>SUM(B15:G15)</f>
        <v>14839</v>
      </c>
      <c r="L15" s="12">
        <f>(M15-L13)/L13</f>
        <v>-0.05</v>
      </c>
      <c r="M15">
        <f>L13*0.95</f>
        <v>14839</v>
      </c>
      <c r="N15" s="13">
        <f>(M15-B15)/4</f>
        <v>2733.5</v>
      </c>
    </row>
    <row r="16" spans="1:15" ht="15" x14ac:dyDescent="0.25">
      <c r="A16" s="11" t="s">
        <v>10</v>
      </c>
      <c r="B16" s="11">
        <f>L13/4</f>
        <v>3905</v>
      </c>
      <c r="C16" s="11">
        <f>N16</f>
        <v>1464.375</v>
      </c>
      <c r="D16" s="11">
        <f>C16</f>
        <v>1464.375</v>
      </c>
      <c r="E16" s="11">
        <f t="shared" ref="E16:J16" si="1">D16</f>
        <v>1464.375</v>
      </c>
      <c r="F16" s="11">
        <f t="shared" si="1"/>
        <v>1464.375</v>
      </c>
      <c r="G16" s="11">
        <f t="shared" si="1"/>
        <v>1464.375</v>
      </c>
      <c r="H16" s="11">
        <f t="shared" si="1"/>
        <v>1464.375</v>
      </c>
      <c r="I16" s="11">
        <f t="shared" si="1"/>
        <v>1464.375</v>
      </c>
      <c r="J16" s="11">
        <f t="shared" si="1"/>
        <v>1464.375</v>
      </c>
      <c r="K16" s="11">
        <f>SUM(B16:J16)</f>
        <v>15620</v>
      </c>
      <c r="L16" s="12">
        <f>(M16-L13)/L13</f>
        <v>0</v>
      </c>
      <c r="M16" s="13">
        <f>L13</f>
        <v>15620</v>
      </c>
      <c r="N16" s="13">
        <f>(M16-B16)/8</f>
        <v>1464.375</v>
      </c>
    </row>
    <row r="17" spans="1:15" x14ac:dyDescent="0.2">
      <c r="A17" s="4"/>
      <c r="B17" s="4"/>
      <c r="C17" s="4"/>
      <c r="D17" s="4"/>
      <c r="E17" s="4"/>
      <c r="F17" s="4"/>
      <c r="G17" s="4"/>
      <c r="H17" s="4"/>
      <c r="I17" s="4"/>
      <c r="J17" s="4"/>
      <c r="K17" s="16"/>
    </row>
    <row r="18" spans="1:15" s="8" customFormat="1" x14ac:dyDescent="0.2">
      <c r="A18" s="14"/>
      <c r="B18" s="14"/>
      <c r="C18" s="14"/>
      <c r="D18" s="14"/>
      <c r="E18" s="14"/>
      <c r="F18" s="14"/>
      <c r="G18" s="14"/>
      <c r="H18" s="14"/>
      <c r="I18" s="14"/>
      <c r="J18" s="14"/>
      <c r="K18" s="17"/>
      <c r="O18" s="2"/>
    </row>
    <row r="19" spans="1:15" s="8" customFormat="1" x14ac:dyDescent="0.2">
      <c r="A19" s="6" t="s">
        <v>67</v>
      </c>
      <c r="B19" s="14"/>
      <c r="C19" s="14"/>
      <c r="D19" s="14"/>
      <c r="E19" s="14"/>
      <c r="F19" s="14"/>
      <c r="G19" s="14"/>
      <c r="H19" s="14"/>
      <c r="I19" s="14"/>
      <c r="J19" s="14"/>
      <c r="K19" s="15"/>
      <c r="O19" s="2"/>
    </row>
    <row r="20" spans="1:15" s="8" customFormat="1" x14ac:dyDescent="0.2">
      <c r="A20" s="9"/>
      <c r="B20" s="9" t="s">
        <v>0</v>
      </c>
      <c r="C20" s="9" t="s">
        <v>39</v>
      </c>
      <c r="D20" s="9" t="s">
        <v>1</v>
      </c>
      <c r="E20" s="9" t="s">
        <v>2</v>
      </c>
      <c r="F20" s="9" t="s">
        <v>3</v>
      </c>
      <c r="G20" s="9" t="s">
        <v>4</v>
      </c>
      <c r="H20" s="9" t="s">
        <v>5</v>
      </c>
      <c r="I20" s="9" t="s">
        <v>6</v>
      </c>
      <c r="J20" s="9" t="s">
        <v>7</v>
      </c>
      <c r="K20" s="9" t="s">
        <v>8</v>
      </c>
      <c r="L20" s="10">
        <v>26620</v>
      </c>
      <c r="O20" s="2"/>
    </row>
    <row r="21" spans="1:15" ht="15" x14ac:dyDescent="0.25">
      <c r="A21" s="11" t="s">
        <v>0</v>
      </c>
      <c r="B21" s="11">
        <f>M21</f>
        <v>24490.400000000001</v>
      </c>
      <c r="C21" s="11"/>
      <c r="D21" s="11"/>
      <c r="E21" s="11"/>
      <c r="F21" s="11"/>
      <c r="G21" s="11"/>
      <c r="H21" s="11"/>
      <c r="I21" s="11"/>
      <c r="J21" s="11"/>
      <c r="K21" s="11">
        <f>SUM(B21:G21)</f>
        <v>24490.400000000001</v>
      </c>
      <c r="L21" s="12">
        <f>(M21-L20)/L20</f>
        <v>-7.9999999999999946E-2</v>
      </c>
      <c r="M21">
        <f>L20*0.92</f>
        <v>24490.400000000001</v>
      </c>
      <c r="N21"/>
      <c r="O21" s="2">
        <f>K21*1.08</f>
        <v>26449.632000000005</v>
      </c>
    </row>
    <row r="22" spans="1:15" ht="15" x14ac:dyDescent="0.25">
      <c r="A22" s="11" t="s">
        <v>9</v>
      </c>
      <c r="B22" s="11">
        <f>L20/4</f>
        <v>6655</v>
      </c>
      <c r="C22" s="11">
        <f>N22</f>
        <v>4658.5</v>
      </c>
      <c r="D22" s="11">
        <f>C22</f>
        <v>4658.5</v>
      </c>
      <c r="E22" s="11">
        <f>D22</f>
        <v>4658.5</v>
      </c>
      <c r="F22" s="11">
        <f>E22</f>
        <v>4658.5</v>
      </c>
      <c r="G22" s="11"/>
      <c r="H22" s="11"/>
      <c r="I22" s="11"/>
      <c r="J22" s="11"/>
      <c r="K22" s="11">
        <f>SUM(B22:G22)</f>
        <v>25289</v>
      </c>
      <c r="L22" s="12">
        <f>(M22-L20)/L20</f>
        <v>-0.05</v>
      </c>
      <c r="M22">
        <f>L20*0.95</f>
        <v>25289</v>
      </c>
      <c r="N22" s="13">
        <f>(M22-B22)/4</f>
        <v>4658.5</v>
      </c>
    </row>
    <row r="23" spans="1:15" ht="15" x14ac:dyDescent="0.25">
      <c r="A23" s="11" t="s">
        <v>10</v>
      </c>
      <c r="B23" s="11">
        <f>L20/4</f>
        <v>6655</v>
      </c>
      <c r="C23" s="11">
        <f>N23</f>
        <v>2495.625</v>
      </c>
      <c r="D23" s="11">
        <f>C23</f>
        <v>2495.625</v>
      </c>
      <c r="E23" s="11">
        <f t="shared" ref="E23:J23" si="2">D23</f>
        <v>2495.625</v>
      </c>
      <c r="F23" s="11">
        <f t="shared" si="2"/>
        <v>2495.625</v>
      </c>
      <c r="G23" s="11">
        <f t="shared" si="2"/>
        <v>2495.625</v>
      </c>
      <c r="H23" s="11">
        <f t="shared" si="2"/>
        <v>2495.625</v>
      </c>
      <c r="I23" s="11">
        <f t="shared" si="2"/>
        <v>2495.625</v>
      </c>
      <c r="J23" s="11">
        <f t="shared" si="2"/>
        <v>2495.625</v>
      </c>
      <c r="K23" s="11">
        <f>SUM(B23:J23)</f>
        <v>26620</v>
      </c>
      <c r="L23" s="12">
        <f>(M23-L20)/L20</f>
        <v>0</v>
      </c>
      <c r="M23" s="13">
        <f>L20</f>
        <v>26620</v>
      </c>
      <c r="N23" s="13">
        <f>(M23-B23)/8</f>
        <v>2495.625</v>
      </c>
    </row>
    <row r="24" spans="1:15" x14ac:dyDescent="0.2">
      <c r="A24" s="4"/>
      <c r="B24" s="4"/>
      <c r="C24" s="4"/>
      <c r="D24" s="4"/>
      <c r="E24" s="4"/>
      <c r="F24" s="4"/>
      <c r="G24" s="4"/>
      <c r="H24" s="4"/>
      <c r="I24" s="4"/>
      <c r="J24" s="4"/>
      <c r="N24" s="4"/>
    </row>
    <row r="25" spans="1:15" x14ac:dyDescent="0.2">
      <c r="A25" s="4"/>
      <c r="B25" s="4"/>
      <c r="C25" s="4"/>
      <c r="D25" s="4"/>
      <c r="E25" s="4"/>
      <c r="F25" s="4"/>
      <c r="G25" s="4"/>
      <c r="H25" s="4"/>
      <c r="I25" s="4"/>
      <c r="J25" s="4"/>
      <c r="N25" s="4"/>
    </row>
    <row r="26" spans="1:15" s="8" customFormat="1" x14ac:dyDescent="0.2">
      <c r="A26" s="6" t="s">
        <v>68</v>
      </c>
      <c r="B26" s="6"/>
      <c r="C26" s="6"/>
      <c r="D26" s="6"/>
      <c r="E26" s="6"/>
      <c r="F26" s="6"/>
      <c r="G26" s="6"/>
      <c r="H26" s="6"/>
      <c r="I26" s="6"/>
      <c r="J26" s="6"/>
      <c r="K26" s="7"/>
    </row>
    <row r="27" spans="1:15" s="8" customFormat="1" x14ac:dyDescent="0.2">
      <c r="A27" s="9"/>
      <c r="B27" s="9" t="s">
        <v>0</v>
      </c>
      <c r="C27" s="9" t="s">
        <v>39</v>
      </c>
      <c r="D27" s="9" t="s">
        <v>1</v>
      </c>
      <c r="E27" s="9" t="s">
        <v>2</v>
      </c>
      <c r="F27" s="9" t="s">
        <v>3</v>
      </c>
      <c r="G27" s="9" t="s">
        <v>4</v>
      </c>
      <c r="H27" s="9" t="s">
        <v>5</v>
      </c>
      <c r="I27" s="9" t="s">
        <v>6</v>
      </c>
      <c r="J27" s="9" t="s">
        <v>7</v>
      </c>
      <c r="K27" s="9" t="s">
        <v>8</v>
      </c>
      <c r="L27" s="10">
        <v>7920</v>
      </c>
    </row>
    <row r="28" spans="1:15" ht="15" x14ac:dyDescent="0.25">
      <c r="A28" s="11" t="s">
        <v>0</v>
      </c>
      <c r="B28" s="11">
        <f>M28</f>
        <v>7286.4000000000005</v>
      </c>
      <c r="C28" s="11"/>
      <c r="D28" s="11"/>
      <c r="E28" s="11"/>
      <c r="F28" s="11"/>
      <c r="G28" s="11"/>
      <c r="H28" s="11"/>
      <c r="I28" s="11"/>
      <c r="J28" s="11"/>
      <c r="K28" s="11">
        <f>SUM(B28:G28)</f>
        <v>7286.4000000000005</v>
      </c>
      <c r="L28" s="12">
        <f>(M28-L27)/L27</f>
        <v>-7.9999999999999932E-2</v>
      </c>
      <c r="M28">
        <f>L27*0.92</f>
        <v>7286.4000000000005</v>
      </c>
      <c r="N28"/>
    </row>
    <row r="29" spans="1:15" ht="15" x14ac:dyDescent="0.25">
      <c r="A29" s="11" t="s">
        <v>9</v>
      </c>
      <c r="B29" s="11">
        <f>L27/4</f>
        <v>1980</v>
      </c>
      <c r="C29" s="11">
        <f>N29</f>
        <v>1386</v>
      </c>
      <c r="D29" s="11">
        <f>C29</f>
        <v>1386</v>
      </c>
      <c r="E29" s="11">
        <f>D29</f>
        <v>1386</v>
      </c>
      <c r="F29" s="11">
        <f>E29</f>
        <v>1386</v>
      </c>
      <c r="G29" s="11"/>
      <c r="H29" s="11"/>
      <c r="I29" s="11"/>
      <c r="J29" s="11"/>
      <c r="K29" s="11">
        <f>SUM(B29:G29)</f>
        <v>7524</v>
      </c>
      <c r="L29" s="12">
        <f>(M29-L27)/L27</f>
        <v>-0.05</v>
      </c>
      <c r="M29">
        <f>L27*0.95</f>
        <v>7524</v>
      </c>
      <c r="N29" s="13">
        <f>(M29-B29)/4</f>
        <v>1386</v>
      </c>
    </row>
    <row r="30" spans="1:15" ht="15" x14ac:dyDescent="0.25">
      <c r="A30" s="11" t="s">
        <v>10</v>
      </c>
      <c r="B30" s="11">
        <f>L27/4</f>
        <v>1980</v>
      </c>
      <c r="C30" s="11">
        <f>N30</f>
        <v>742.5</v>
      </c>
      <c r="D30" s="11">
        <f>C30</f>
        <v>742.5</v>
      </c>
      <c r="E30" s="11">
        <f t="shared" ref="E30:J30" si="3">D30</f>
        <v>742.5</v>
      </c>
      <c r="F30" s="11">
        <f t="shared" si="3"/>
        <v>742.5</v>
      </c>
      <c r="G30" s="11">
        <f t="shared" si="3"/>
        <v>742.5</v>
      </c>
      <c r="H30" s="11">
        <f t="shared" si="3"/>
        <v>742.5</v>
      </c>
      <c r="I30" s="11">
        <f t="shared" si="3"/>
        <v>742.5</v>
      </c>
      <c r="J30" s="11">
        <f t="shared" si="3"/>
        <v>742.5</v>
      </c>
      <c r="K30" s="11">
        <f>SUM(B30:J30)</f>
        <v>7920</v>
      </c>
      <c r="L30" s="12">
        <f>(M30-L27)/L27</f>
        <v>0</v>
      </c>
      <c r="M30" s="13">
        <f>L27</f>
        <v>7920</v>
      </c>
      <c r="N30" s="13">
        <f>(M30-B30)/8</f>
        <v>742.5</v>
      </c>
    </row>
    <row r="31" spans="1:15" x14ac:dyDescent="0.2">
      <c r="A31" s="4"/>
      <c r="B31" s="4"/>
      <c r="C31" s="4"/>
      <c r="D31" s="4"/>
      <c r="E31" s="4"/>
      <c r="F31" s="4"/>
      <c r="G31" s="4"/>
      <c r="H31" s="4"/>
      <c r="I31" s="4"/>
      <c r="J31" s="4"/>
      <c r="N31" s="4"/>
    </row>
    <row r="32" spans="1:15" x14ac:dyDescent="0.2">
      <c r="A32" s="4"/>
      <c r="B32" s="4"/>
      <c r="C32" s="4"/>
      <c r="D32" s="4"/>
      <c r="E32" s="4"/>
      <c r="F32" s="4"/>
      <c r="G32" s="4"/>
      <c r="H32" s="4"/>
      <c r="I32" s="4"/>
      <c r="J32" s="4"/>
      <c r="N32" s="4"/>
    </row>
    <row r="33" spans="1:15" s="8" customFormat="1" x14ac:dyDescent="0.2">
      <c r="A33" s="6" t="s">
        <v>69</v>
      </c>
      <c r="B33" s="6"/>
      <c r="C33" s="6"/>
      <c r="D33" s="6"/>
      <c r="E33" s="6"/>
      <c r="F33" s="6"/>
      <c r="G33" s="6"/>
      <c r="H33" s="6"/>
      <c r="I33" s="6"/>
      <c r="J33" s="6"/>
      <c r="K33" s="7"/>
    </row>
    <row r="34" spans="1:15" s="8" customFormat="1" x14ac:dyDescent="0.2">
      <c r="A34" s="9"/>
      <c r="B34" s="9" t="s">
        <v>0</v>
      </c>
      <c r="C34" s="9" t="s">
        <v>39</v>
      </c>
      <c r="D34" s="9" t="s">
        <v>1</v>
      </c>
      <c r="E34" s="9" t="s">
        <v>2</v>
      </c>
      <c r="F34" s="9" t="s">
        <v>3</v>
      </c>
      <c r="G34" s="9" t="s">
        <v>4</v>
      </c>
      <c r="H34" s="9" t="s">
        <v>5</v>
      </c>
      <c r="I34" s="9" t="s">
        <v>6</v>
      </c>
      <c r="J34" s="9" t="s">
        <v>7</v>
      </c>
      <c r="K34" s="9" t="s">
        <v>8</v>
      </c>
      <c r="L34" s="10">
        <v>9790</v>
      </c>
    </row>
    <row r="35" spans="1:15" ht="15" x14ac:dyDescent="0.25">
      <c r="A35" s="11" t="s">
        <v>0</v>
      </c>
      <c r="B35" s="11">
        <f>M35</f>
        <v>9006.8000000000011</v>
      </c>
      <c r="C35" s="11"/>
      <c r="D35" s="11"/>
      <c r="E35" s="11"/>
      <c r="F35" s="11"/>
      <c r="G35" s="11"/>
      <c r="H35" s="11"/>
      <c r="I35" s="11"/>
      <c r="J35" s="11"/>
      <c r="K35" s="11">
        <f>SUM(B35:G35)</f>
        <v>9006.8000000000011</v>
      </c>
      <c r="L35" s="12">
        <f>(M35-L34)/L34</f>
        <v>-7.9999999999999891E-2</v>
      </c>
      <c r="M35">
        <f>L34*0.92</f>
        <v>9006.8000000000011</v>
      </c>
      <c r="N35"/>
    </row>
    <row r="36" spans="1:15" ht="15" x14ac:dyDescent="0.25">
      <c r="A36" s="11" t="s">
        <v>9</v>
      </c>
      <c r="B36" s="11">
        <f>L34/4</f>
        <v>2447.5</v>
      </c>
      <c r="C36" s="11">
        <f>N36</f>
        <v>1713.25</v>
      </c>
      <c r="D36" s="11">
        <f>C36</f>
        <v>1713.25</v>
      </c>
      <c r="E36" s="11">
        <f>D36</f>
        <v>1713.25</v>
      </c>
      <c r="F36" s="11">
        <f>E36</f>
        <v>1713.25</v>
      </c>
      <c r="G36" s="11"/>
      <c r="H36" s="11"/>
      <c r="I36" s="11"/>
      <c r="J36" s="11"/>
      <c r="K36" s="11">
        <f>SUM(B36:G36)</f>
        <v>9300.5</v>
      </c>
      <c r="L36" s="12">
        <f>(M36-L34)/L34</f>
        <v>-0.05</v>
      </c>
      <c r="M36">
        <f>L34*0.95</f>
        <v>9300.5</v>
      </c>
      <c r="N36" s="13">
        <f>(M36-B36)/4</f>
        <v>1713.25</v>
      </c>
    </row>
    <row r="37" spans="1:15" ht="15" x14ac:dyDescent="0.25">
      <c r="A37" s="11" t="s">
        <v>10</v>
      </c>
      <c r="B37" s="11">
        <f>L34/4</f>
        <v>2447.5</v>
      </c>
      <c r="C37" s="11">
        <f>N37</f>
        <v>917.8125</v>
      </c>
      <c r="D37" s="11">
        <f>C37</f>
        <v>917.8125</v>
      </c>
      <c r="E37" s="11">
        <f t="shared" ref="E37:J37" si="4">D37</f>
        <v>917.8125</v>
      </c>
      <c r="F37" s="11">
        <f t="shared" si="4"/>
        <v>917.8125</v>
      </c>
      <c r="G37" s="11">
        <f t="shared" si="4"/>
        <v>917.8125</v>
      </c>
      <c r="H37" s="11">
        <f t="shared" si="4"/>
        <v>917.8125</v>
      </c>
      <c r="I37" s="11">
        <f t="shared" si="4"/>
        <v>917.8125</v>
      </c>
      <c r="J37" s="11">
        <f t="shared" si="4"/>
        <v>917.8125</v>
      </c>
      <c r="K37" s="11">
        <f>SUM(B37:J37)</f>
        <v>9790</v>
      </c>
      <c r="L37" s="12">
        <f>(M37-L34)/L34</f>
        <v>0</v>
      </c>
      <c r="M37" s="13">
        <f>L34</f>
        <v>9790</v>
      </c>
      <c r="N37" s="13">
        <f>(M37-B37)/8</f>
        <v>917.8125</v>
      </c>
    </row>
    <row r="38" spans="1:15" x14ac:dyDescent="0.2">
      <c r="A38" s="4"/>
      <c r="B38" s="4"/>
      <c r="C38" s="4"/>
      <c r="D38" s="4"/>
      <c r="E38" s="4"/>
      <c r="F38" s="4"/>
      <c r="G38" s="4"/>
      <c r="H38" s="4"/>
      <c r="I38" s="4"/>
      <c r="J38" s="4"/>
    </row>
    <row r="39" spans="1:15" x14ac:dyDescent="0.2">
      <c r="A39" s="4"/>
      <c r="B39" s="4"/>
      <c r="C39" s="4"/>
      <c r="D39" s="4"/>
      <c r="E39" s="4"/>
      <c r="F39" s="4"/>
      <c r="G39" s="4"/>
      <c r="H39" s="4"/>
      <c r="I39" s="4"/>
      <c r="J39" s="4"/>
    </row>
    <row r="40" spans="1:15" s="8" customFormat="1" x14ac:dyDescent="0.2">
      <c r="A40" s="6" t="s">
        <v>70</v>
      </c>
      <c r="B40" s="14"/>
      <c r="C40" s="14"/>
      <c r="D40" s="14"/>
      <c r="E40" s="14"/>
      <c r="F40" s="14"/>
      <c r="G40" s="14"/>
      <c r="H40" s="14"/>
      <c r="I40" s="14"/>
      <c r="J40" s="14"/>
      <c r="K40" s="15"/>
      <c r="O40" s="2"/>
    </row>
    <row r="41" spans="1:15" s="8" customFormat="1" x14ac:dyDescent="0.2">
      <c r="A41" s="9"/>
      <c r="B41" s="9" t="s">
        <v>0</v>
      </c>
      <c r="C41" s="9" t="s">
        <v>39</v>
      </c>
      <c r="D41" s="9" t="s">
        <v>1</v>
      </c>
      <c r="E41" s="9" t="s">
        <v>2</v>
      </c>
      <c r="F41" s="9" t="s">
        <v>3</v>
      </c>
      <c r="G41" s="9" t="s">
        <v>4</v>
      </c>
      <c r="H41" s="9" t="s">
        <v>5</v>
      </c>
      <c r="I41" s="9" t="s">
        <v>6</v>
      </c>
      <c r="J41" s="9" t="s">
        <v>7</v>
      </c>
      <c r="K41" s="9" t="s">
        <v>8</v>
      </c>
      <c r="L41" s="10">
        <v>16940</v>
      </c>
      <c r="O41" s="2"/>
    </row>
    <row r="42" spans="1:15" ht="15" x14ac:dyDescent="0.25">
      <c r="A42" s="11" t="s">
        <v>0</v>
      </c>
      <c r="B42" s="11">
        <f>M42</f>
        <v>15584.800000000001</v>
      </c>
      <c r="C42" s="11"/>
      <c r="D42" s="11"/>
      <c r="E42" s="11"/>
      <c r="F42" s="11"/>
      <c r="G42" s="11"/>
      <c r="H42" s="11"/>
      <c r="I42" s="11"/>
      <c r="J42" s="11"/>
      <c r="K42" s="11">
        <f>SUM(B42:G42)</f>
        <v>15584.800000000001</v>
      </c>
      <c r="L42" s="12">
        <f>(M42-L41)/L41</f>
        <v>-7.9999999999999932E-2</v>
      </c>
      <c r="M42">
        <f>L41*0.92</f>
        <v>15584.800000000001</v>
      </c>
      <c r="N42"/>
    </row>
    <row r="43" spans="1:15" ht="15" x14ac:dyDescent="0.25">
      <c r="A43" s="11" t="s">
        <v>9</v>
      </c>
      <c r="B43" s="11">
        <f>L41/4</f>
        <v>4235</v>
      </c>
      <c r="C43" s="11">
        <f>N43</f>
        <v>2964.5</v>
      </c>
      <c r="D43" s="11">
        <f>C43</f>
        <v>2964.5</v>
      </c>
      <c r="E43" s="11">
        <f>D43</f>
        <v>2964.5</v>
      </c>
      <c r="F43" s="11">
        <f>E43</f>
        <v>2964.5</v>
      </c>
      <c r="G43" s="11"/>
      <c r="H43" s="11"/>
      <c r="I43" s="11"/>
      <c r="J43" s="11"/>
      <c r="K43" s="11">
        <f>SUM(B43:G43)</f>
        <v>16093</v>
      </c>
      <c r="L43" s="12">
        <f>(M43-L41)/L41</f>
        <v>-0.05</v>
      </c>
      <c r="M43">
        <f>L41*0.95</f>
        <v>16093</v>
      </c>
      <c r="N43" s="13">
        <f>(M43-B43)/4</f>
        <v>2964.5</v>
      </c>
    </row>
    <row r="44" spans="1:15" ht="15" x14ac:dyDescent="0.25">
      <c r="A44" s="11" t="s">
        <v>10</v>
      </c>
      <c r="B44" s="11">
        <f>L41/4</f>
        <v>4235</v>
      </c>
      <c r="C44" s="11">
        <f>N44</f>
        <v>1588.125</v>
      </c>
      <c r="D44" s="11">
        <f>C44</f>
        <v>1588.125</v>
      </c>
      <c r="E44" s="11">
        <f t="shared" ref="E44:J44" si="5">D44</f>
        <v>1588.125</v>
      </c>
      <c r="F44" s="11">
        <f t="shared" si="5"/>
        <v>1588.125</v>
      </c>
      <c r="G44" s="11">
        <f t="shared" si="5"/>
        <v>1588.125</v>
      </c>
      <c r="H44" s="11">
        <f t="shared" si="5"/>
        <v>1588.125</v>
      </c>
      <c r="I44" s="11">
        <f t="shared" si="5"/>
        <v>1588.125</v>
      </c>
      <c r="J44" s="11">
        <f t="shared" si="5"/>
        <v>1588.125</v>
      </c>
      <c r="K44" s="11">
        <f>SUM(B44:J44)</f>
        <v>16940</v>
      </c>
      <c r="L44" s="12">
        <f>(M44-L41)/L41</f>
        <v>0</v>
      </c>
      <c r="M44" s="13">
        <f>L41</f>
        <v>16940</v>
      </c>
      <c r="N44" s="13">
        <f>(M44-B44)/8</f>
        <v>1588.125</v>
      </c>
    </row>
    <row r="45" spans="1:15" x14ac:dyDescent="0.2">
      <c r="A45" s="4"/>
      <c r="B45" s="4"/>
      <c r="C45" s="4"/>
      <c r="D45" s="4"/>
      <c r="E45" s="4"/>
      <c r="F45" s="4"/>
      <c r="G45" s="4"/>
      <c r="H45" s="4"/>
      <c r="I45" s="4"/>
      <c r="J45" s="4"/>
      <c r="K45" s="16"/>
    </row>
    <row r="46" spans="1:15" s="8" customFormat="1" x14ac:dyDescent="0.2">
      <c r="A46" s="14"/>
      <c r="B46" s="14"/>
      <c r="C46" s="14"/>
      <c r="D46" s="14"/>
      <c r="E46" s="14"/>
      <c r="F46" s="14"/>
      <c r="G46" s="14"/>
      <c r="H46" s="14"/>
      <c r="I46" s="14"/>
      <c r="J46" s="14"/>
      <c r="K46" s="17"/>
      <c r="O46" s="2"/>
    </row>
    <row r="47" spans="1:15" s="8" customFormat="1" x14ac:dyDescent="0.2">
      <c r="A47" s="6" t="s">
        <v>71</v>
      </c>
      <c r="B47" s="14"/>
      <c r="C47" s="14"/>
      <c r="D47" s="14"/>
      <c r="E47" s="14"/>
      <c r="F47" s="14"/>
      <c r="G47" s="14"/>
      <c r="H47" s="14"/>
      <c r="I47" s="14"/>
      <c r="J47" s="14"/>
      <c r="K47" s="15"/>
      <c r="O47" s="2"/>
    </row>
    <row r="48" spans="1:15" s="8" customFormat="1" x14ac:dyDescent="0.2">
      <c r="A48" s="9"/>
      <c r="B48" s="9" t="s">
        <v>0</v>
      </c>
      <c r="C48" s="9" t="s">
        <v>39</v>
      </c>
      <c r="D48" s="9" t="s">
        <v>1</v>
      </c>
      <c r="E48" s="9" t="s">
        <v>2</v>
      </c>
      <c r="F48" s="9" t="s">
        <v>3</v>
      </c>
      <c r="G48" s="9" t="s">
        <v>4</v>
      </c>
      <c r="H48" s="9" t="s">
        <v>5</v>
      </c>
      <c r="I48" s="9" t="s">
        <v>6</v>
      </c>
      <c r="J48" s="9" t="s">
        <v>7</v>
      </c>
      <c r="K48" s="9" t="s">
        <v>8</v>
      </c>
      <c r="L48" s="10">
        <v>28270</v>
      </c>
      <c r="O48" s="2"/>
    </row>
    <row r="49" spans="1:15" ht="15" x14ac:dyDescent="0.25">
      <c r="A49" s="11" t="s">
        <v>0</v>
      </c>
      <c r="B49" s="11">
        <f>M49</f>
        <v>26008.400000000001</v>
      </c>
      <c r="C49" s="11"/>
      <c r="D49" s="11"/>
      <c r="E49" s="11"/>
      <c r="F49" s="11"/>
      <c r="G49" s="11"/>
      <c r="H49" s="11"/>
      <c r="I49" s="11"/>
      <c r="J49" s="11"/>
      <c r="K49" s="11">
        <f>SUM(B49:G49)</f>
        <v>26008.400000000001</v>
      </c>
      <c r="L49" s="12">
        <f>(M49-L48)/L48</f>
        <v>-7.9999999999999946E-2</v>
      </c>
      <c r="M49">
        <f>L48*0.92</f>
        <v>26008.400000000001</v>
      </c>
      <c r="N49"/>
    </row>
    <row r="50" spans="1:15" ht="15" x14ac:dyDescent="0.25">
      <c r="A50" s="11" t="s">
        <v>9</v>
      </c>
      <c r="B50" s="11">
        <f>L48/4</f>
        <v>7067.5</v>
      </c>
      <c r="C50" s="11">
        <f>N50</f>
        <v>4947.25</v>
      </c>
      <c r="D50" s="11">
        <f>C50</f>
        <v>4947.25</v>
      </c>
      <c r="E50" s="11">
        <f>D50</f>
        <v>4947.25</v>
      </c>
      <c r="F50" s="11">
        <f>E50</f>
        <v>4947.25</v>
      </c>
      <c r="G50" s="11"/>
      <c r="H50" s="11"/>
      <c r="I50" s="11"/>
      <c r="J50" s="11"/>
      <c r="K50" s="11">
        <f>SUM(B50:G50)</f>
        <v>26856.5</v>
      </c>
      <c r="L50" s="12">
        <f>(M50-L48)/L48</f>
        <v>-0.05</v>
      </c>
      <c r="M50">
        <f>L48*0.95</f>
        <v>26856.5</v>
      </c>
      <c r="N50" s="13">
        <f>(M50-B50)/4</f>
        <v>4947.25</v>
      </c>
    </row>
    <row r="51" spans="1:15" ht="15" x14ac:dyDescent="0.25">
      <c r="A51" s="11" t="s">
        <v>10</v>
      </c>
      <c r="B51" s="11">
        <f>L48/4</f>
        <v>7067.5</v>
      </c>
      <c r="C51" s="11">
        <f>N51</f>
        <v>2650.3125</v>
      </c>
      <c r="D51" s="11">
        <f>C51</f>
        <v>2650.3125</v>
      </c>
      <c r="E51" s="11">
        <f t="shared" ref="E51:J51" si="6">D51</f>
        <v>2650.3125</v>
      </c>
      <c r="F51" s="11">
        <f t="shared" si="6"/>
        <v>2650.3125</v>
      </c>
      <c r="G51" s="11">
        <f t="shared" si="6"/>
        <v>2650.3125</v>
      </c>
      <c r="H51" s="11">
        <f t="shared" si="6"/>
        <v>2650.3125</v>
      </c>
      <c r="I51" s="11">
        <f t="shared" si="6"/>
        <v>2650.3125</v>
      </c>
      <c r="J51" s="11">
        <f t="shared" si="6"/>
        <v>2650.3125</v>
      </c>
      <c r="K51" s="11">
        <f>SUM(B51:J51)</f>
        <v>28270</v>
      </c>
      <c r="L51" s="12">
        <f>(M51-L48)/L48</f>
        <v>0</v>
      </c>
      <c r="M51" s="13">
        <f>L48</f>
        <v>28270</v>
      </c>
      <c r="N51" s="13">
        <f>(M51-B51)/8</f>
        <v>2650.3125</v>
      </c>
    </row>
    <row r="52" spans="1:15" x14ac:dyDescent="0.2">
      <c r="A52" s="4"/>
      <c r="B52" s="4"/>
      <c r="C52" s="4"/>
      <c r="D52" s="4"/>
      <c r="E52" s="4"/>
      <c r="F52" s="4"/>
      <c r="G52" s="4"/>
      <c r="H52" s="4"/>
      <c r="I52" s="4"/>
      <c r="J52" s="4"/>
      <c r="N52" s="4"/>
    </row>
    <row r="53" spans="1:15" x14ac:dyDescent="0.2">
      <c r="A53" s="4"/>
      <c r="B53" s="4"/>
      <c r="C53" s="4"/>
      <c r="D53" s="4"/>
      <c r="E53" s="4"/>
      <c r="F53" s="4"/>
      <c r="G53" s="4"/>
      <c r="H53" s="4"/>
      <c r="I53" s="4"/>
      <c r="J53" s="4"/>
      <c r="N53" s="4"/>
    </row>
    <row r="54" spans="1:15" s="8" customFormat="1" x14ac:dyDescent="0.2">
      <c r="A54" s="6" t="s">
        <v>72</v>
      </c>
      <c r="B54" s="14"/>
      <c r="C54" s="14"/>
      <c r="D54" s="14"/>
      <c r="E54" s="14"/>
      <c r="F54" s="14"/>
      <c r="G54" s="14"/>
      <c r="H54" s="14"/>
      <c r="I54" s="14"/>
      <c r="J54" s="14"/>
      <c r="K54" s="15"/>
      <c r="O54" s="2"/>
    </row>
    <row r="55" spans="1:15" s="8" customFormat="1" x14ac:dyDescent="0.2">
      <c r="A55" s="9"/>
      <c r="B55" s="9" t="s">
        <v>0</v>
      </c>
      <c r="C55" s="9" t="s">
        <v>39</v>
      </c>
      <c r="D55" s="9" t="s">
        <v>1</v>
      </c>
      <c r="E55" s="9" t="s">
        <v>2</v>
      </c>
      <c r="F55" s="9" t="s">
        <v>3</v>
      </c>
      <c r="G55" s="9" t="s">
        <v>4</v>
      </c>
      <c r="H55" s="9" t="s">
        <v>5</v>
      </c>
      <c r="I55" s="9" t="s">
        <v>6</v>
      </c>
      <c r="J55" s="9" t="s">
        <v>7</v>
      </c>
      <c r="K55" s="9" t="s">
        <v>8</v>
      </c>
      <c r="L55" s="10">
        <v>18590</v>
      </c>
      <c r="O55" s="2"/>
    </row>
    <row r="56" spans="1:15" ht="15" x14ac:dyDescent="0.25">
      <c r="A56" s="11" t="s">
        <v>0</v>
      </c>
      <c r="B56" s="11">
        <f>M56</f>
        <v>17102.8</v>
      </c>
      <c r="C56" s="11"/>
      <c r="D56" s="11"/>
      <c r="E56" s="11"/>
      <c r="F56" s="11"/>
      <c r="G56" s="11"/>
      <c r="H56" s="11"/>
      <c r="I56" s="11"/>
      <c r="J56" s="11"/>
      <c r="K56" s="11">
        <f>SUM(B56:G56)</f>
        <v>17102.8</v>
      </c>
      <c r="L56" s="12">
        <f>(M56-L55)/L55</f>
        <v>-8.0000000000000043E-2</v>
      </c>
      <c r="M56">
        <f>L55*0.92</f>
        <v>17102.8</v>
      </c>
      <c r="N56"/>
    </row>
    <row r="57" spans="1:15" ht="15" x14ac:dyDescent="0.25">
      <c r="A57" s="11" t="s">
        <v>9</v>
      </c>
      <c r="B57" s="11">
        <f>L55/4</f>
        <v>4647.5</v>
      </c>
      <c r="C57" s="11">
        <f>N57</f>
        <v>3253.25</v>
      </c>
      <c r="D57" s="11">
        <f>C57</f>
        <v>3253.25</v>
      </c>
      <c r="E57" s="11">
        <f>D57</f>
        <v>3253.25</v>
      </c>
      <c r="F57" s="11">
        <f>E57</f>
        <v>3253.25</v>
      </c>
      <c r="G57" s="11"/>
      <c r="H57" s="11"/>
      <c r="I57" s="11"/>
      <c r="J57" s="11"/>
      <c r="K57" s="11">
        <f>SUM(B57:G57)</f>
        <v>17660.5</v>
      </c>
      <c r="L57" s="12">
        <f>(M57-L55)/L55</f>
        <v>-0.05</v>
      </c>
      <c r="M57">
        <f>L55*0.95</f>
        <v>17660.5</v>
      </c>
      <c r="N57" s="13">
        <f>(M57-B57)/4</f>
        <v>3253.25</v>
      </c>
    </row>
    <row r="58" spans="1:15" ht="15" x14ac:dyDescent="0.25">
      <c r="A58" s="11" t="s">
        <v>10</v>
      </c>
      <c r="B58" s="11">
        <f>L55/4</f>
        <v>4647.5</v>
      </c>
      <c r="C58" s="11">
        <f>N58</f>
        <v>1742.8125</v>
      </c>
      <c r="D58" s="11">
        <f>C58</f>
        <v>1742.8125</v>
      </c>
      <c r="E58" s="11">
        <f t="shared" ref="E58:J58" si="7">D58</f>
        <v>1742.8125</v>
      </c>
      <c r="F58" s="11">
        <f t="shared" si="7"/>
        <v>1742.8125</v>
      </c>
      <c r="G58" s="11">
        <f t="shared" si="7"/>
        <v>1742.8125</v>
      </c>
      <c r="H58" s="11">
        <f t="shared" si="7"/>
        <v>1742.8125</v>
      </c>
      <c r="I58" s="11">
        <f t="shared" si="7"/>
        <v>1742.8125</v>
      </c>
      <c r="J58" s="11">
        <f t="shared" si="7"/>
        <v>1742.8125</v>
      </c>
      <c r="K58" s="11">
        <f>SUM(B58:J58)</f>
        <v>18590</v>
      </c>
      <c r="L58" s="12">
        <f>(M58-L55)/L55</f>
        <v>0</v>
      </c>
      <c r="M58" s="13">
        <f>L55</f>
        <v>18590</v>
      </c>
      <c r="N58" s="13">
        <f>(M58-B58)/8</f>
        <v>1742.8125</v>
      </c>
    </row>
    <row r="59" spans="1:15" x14ac:dyDescent="0.2">
      <c r="A59" s="4"/>
      <c r="B59" s="4"/>
      <c r="C59" s="4"/>
      <c r="D59" s="4"/>
      <c r="E59" s="4"/>
      <c r="F59" s="4"/>
      <c r="G59" s="4"/>
      <c r="H59" s="4"/>
      <c r="I59" s="4"/>
      <c r="J59" s="4"/>
      <c r="K59" s="16"/>
    </row>
    <row r="60" spans="1:15" s="8" customFormat="1" x14ac:dyDescent="0.2">
      <c r="A60" s="14"/>
      <c r="B60" s="14"/>
      <c r="C60" s="14"/>
      <c r="D60" s="14"/>
      <c r="E60" s="14"/>
      <c r="F60" s="14"/>
      <c r="G60" s="14"/>
      <c r="H60" s="14"/>
      <c r="I60" s="14"/>
      <c r="J60" s="14"/>
      <c r="K60" s="17"/>
      <c r="O60" s="2"/>
    </row>
    <row r="61" spans="1:15" s="8" customFormat="1" x14ac:dyDescent="0.2">
      <c r="A61" s="6" t="s">
        <v>73</v>
      </c>
      <c r="B61" s="14"/>
      <c r="C61" s="14"/>
      <c r="D61" s="14"/>
      <c r="E61" s="14"/>
      <c r="F61" s="14"/>
      <c r="G61" s="14"/>
      <c r="H61" s="14"/>
      <c r="I61" s="14"/>
      <c r="J61" s="14"/>
      <c r="K61" s="15"/>
      <c r="O61" s="2"/>
    </row>
    <row r="62" spans="1:15" s="8" customFormat="1" x14ac:dyDescent="0.2">
      <c r="A62" s="9"/>
      <c r="B62" s="9" t="s">
        <v>0</v>
      </c>
      <c r="C62" s="9" t="s">
        <v>39</v>
      </c>
      <c r="D62" s="9" t="s">
        <v>1</v>
      </c>
      <c r="E62" s="9" t="s">
        <v>2</v>
      </c>
      <c r="F62" s="9" t="s">
        <v>3</v>
      </c>
      <c r="G62" s="9" t="s">
        <v>4</v>
      </c>
      <c r="H62" s="9" t="s">
        <v>5</v>
      </c>
      <c r="I62" s="9" t="s">
        <v>6</v>
      </c>
      <c r="J62" s="9" t="s">
        <v>7</v>
      </c>
      <c r="K62" s="9" t="s">
        <v>8</v>
      </c>
      <c r="L62" s="10">
        <v>31900</v>
      </c>
      <c r="O62" s="2"/>
    </row>
    <row r="63" spans="1:15" ht="15" x14ac:dyDescent="0.25">
      <c r="A63" s="11" t="s">
        <v>0</v>
      </c>
      <c r="B63" s="11">
        <f>M63</f>
        <v>29348</v>
      </c>
      <c r="C63" s="11"/>
      <c r="D63" s="11"/>
      <c r="E63" s="11"/>
      <c r="F63" s="11"/>
      <c r="G63" s="11"/>
      <c r="H63" s="11"/>
      <c r="I63" s="11"/>
      <c r="J63" s="11"/>
      <c r="K63" s="11">
        <f>SUM(B63:G63)</f>
        <v>29348</v>
      </c>
      <c r="L63" s="12">
        <f>(M63-L62)/L62</f>
        <v>-0.08</v>
      </c>
      <c r="M63">
        <f>L62*0.92</f>
        <v>29348</v>
      </c>
      <c r="N63"/>
    </row>
    <row r="64" spans="1:15" ht="15" x14ac:dyDescent="0.25">
      <c r="A64" s="11" t="s">
        <v>9</v>
      </c>
      <c r="B64" s="11">
        <f>L62/4</f>
        <v>7975</v>
      </c>
      <c r="C64" s="11">
        <f>N64</f>
        <v>5582.5</v>
      </c>
      <c r="D64" s="11">
        <f>C64</f>
        <v>5582.5</v>
      </c>
      <c r="E64" s="11">
        <f>D64</f>
        <v>5582.5</v>
      </c>
      <c r="F64" s="11">
        <f>E64</f>
        <v>5582.5</v>
      </c>
      <c r="G64" s="11"/>
      <c r="H64" s="11"/>
      <c r="I64" s="11"/>
      <c r="J64" s="11"/>
      <c r="K64" s="11">
        <f>SUM(B64:G64)</f>
        <v>30305</v>
      </c>
      <c r="L64" s="12">
        <f>(M64-L62)/L62</f>
        <v>-0.05</v>
      </c>
      <c r="M64">
        <f>L62*0.95</f>
        <v>30305</v>
      </c>
      <c r="N64" s="13">
        <f>(M64-B64)/4</f>
        <v>5582.5</v>
      </c>
    </row>
    <row r="65" spans="1:14" ht="15" x14ac:dyDescent="0.25">
      <c r="A65" s="11" t="s">
        <v>10</v>
      </c>
      <c r="B65" s="11">
        <f>L62/4</f>
        <v>7975</v>
      </c>
      <c r="C65" s="11">
        <f>N65</f>
        <v>2990.625</v>
      </c>
      <c r="D65" s="11">
        <f>C65</f>
        <v>2990.625</v>
      </c>
      <c r="E65" s="11">
        <f t="shared" ref="E65:J65" si="8">D65</f>
        <v>2990.625</v>
      </c>
      <c r="F65" s="11">
        <f t="shared" si="8"/>
        <v>2990.625</v>
      </c>
      <c r="G65" s="11">
        <f t="shared" si="8"/>
        <v>2990.625</v>
      </c>
      <c r="H65" s="11">
        <f t="shared" si="8"/>
        <v>2990.625</v>
      </c>
      <c r="I65" s="11">
        <f t="shared" si="8"/>
        <v>2990.625</v>
      </c>
      <c r="J65" s="11">
        <f t="shared" si="8"/>
        <v>2990.625</v>
      </c>
      <c r="K65" s="11">
        <f>SUM(B65:J65)</f>
        <v>31900</v>
      </c>
      <c r="L65" s="12">
        <f>(M65-L62)/L62</f>
        <v>0</v>
      </c>
      <c r="M65" s="13">
        <f>L62</f>
        <v>31900</v>
      </c>
      <c r="N65" s="13">
        <f>(M65-B65)/8</f>
        <v>2990.625</v>
      </c>
    </row>
    <row r="66" spans="1:14" x14ac:dyDescent="0.2">
      <c r="A66" s="4"/>
      <c r="B66" s="4"/>
      <c r="C66" s="4"/>
      <c r="D66" s="4"/>
      <c r="E66" s="4"/>
      <c r="F66" s="4"/>
      <c r="G66" s="4"/>
      <c r="H66" s="4"/>
      <c r="I66" s="4"/>
      <c r="J66" s="4"/>
      <c r="N66" s="4"/>
    </row>
    <row r="68" spans="1:14" x14ac:dyDescent="0.2">
      <c r="A68" s="2" t="s">
        <v>12</v>
      </c>
    </row>
    <row r="69" spans="1:14" x14ac:dyDescent="0.2">
      <c r="A69" s="2" t="s">
        <v>13</v>
      </c>
    </row>
    <row r="70" spans="1:14" x14ac:dyDescent="0.2">
      <c r="A70" s="2" t="s">
        <v>14</v>
      </c>
    </row>
    <row r="71" spans="1:14" x14ac:dyDescent="0.2">
      <c r="A71" s="2" t="s">
        <v>74</v>
      </c>
    </row>
    <row r="72" spans="1:14" x14ac:dyDescent="0.2">
      <c r="A72" s="2" t="s">
        <v>15</v>
      </c>
    </row>
    <row r="73" spans="1:14" x14ac:dyDescent="0.2">
      <c r="A73" s="2" t="s">
        <v>16</v>
      </c>
    </row>
    <row r="75" spans="1:14" x14ac:dyDescent="0.2">
      <c r="A75" s="8" t="s">
        <v>63</v>
      </c>
      <c r="B75" s="8"/>
      <c r="C75" s="8"/>
      <c r="D75" s="24"/>
      <c r="E75" s="24"/>
    </row>
    <row r="76" spans="1:14" x14ac:dyDescent="0.2">
      <c r="A76" s="8"/>
      <c r="B76" s="8"/>
      <c r="C76" s="8"/>
      <c r="D76" s="24"/>
      <c r="E76" s="24"/>
    </row>
    <row r="77" spans="1:14" x14ac:dyDescent="0.2">
      <c r="A77" s="8" t="s">
        <v>47</v>
      </c>
      <c r="B77" s="24"/>
      <c r="C77" s="24"/>
      <c r="D77" s="24"/>
    </row>
    <row r="78" spans="1:14" x14ac:dyDescent="0.2">
      <c r="A78" s="8"/>
      <c r="B78" s="24"/>
      <c r="C78" s="24"/>
      <c r="D78" s="24"/>
    </row>
    <row r="79" spans="1:14" x14ac:dyDescent="0.2">
      <c r="A79" s="8" t="s">
        <v>75</v>
      </c>
      <c r="B79" s="24" t="s">
        <v>76</v>
      </c>
      <c r="C79" s="24"/>
      <c r="D79" s="24"/>
    </row>
  </sheetData>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ŞUBAT LİSANS</vt:lpstr>
      <vt:lpstr>ŞUBAT MYO</vt:lpstr>
      <vt:lpstr>ŞUBAT SHMYO</vt:lpstr>
      <vt:lpstr>ŞUBAT YURT</vt:lpstr>
      <vt:lpstr>'ŞUBAT LİSANS'!Yazdırma_Alanı</vt:lpstr>
      <vt:lpstr>'ŞUBAT MYO'!Yazdırma_Alanı</vt:lpstr>
      <vt:lpstr>'ŞUBAT SHMYO'!Yazdırma_Alanı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Banu Çelebi</dc:creator>
  <cp:lastModifiedBy>Gülsen Genç Özmeral</cp:lastModifiedBy>
  <cp:lastPrinted>2018-01-15T10:10:40Z</cp:lastPrinted>
  <dcterms:created xsi:type="dcterms:W3CDTF">2014-02-13T06:07:16Z</dcterms:created>
  <dcterms:modified xsi:type="dcterms:W3CDTF">2018-01-15T14:28:31Z</dcterms:modified>
</cp:coreProperties>
</file>