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nfilesrv\kullanici\emine.cekildas\Desktop\Yeni klasör\"/>
    </mc:Choice>
  </mc:AlternateContent>
  <bookViews>
    <workbookView xWindow="0" yWindow="495" windowWidth="20400" windowHeight="7575"/>
  </bookViews>
  <sheets>
    <sheet name="MART 2020 LİSANS" sheetId="1" r:id="rId1"/>
    <sheet name="MART 2020 SHMYO" sheetId="4" r:id="rId2"/>
    <sheet name="MART 2020 MYO" sheetId="2" r:id="rId3"/>
    <sheet name="YURT MART 2020" sheetId="5" r:id="rId4"/>
  </sheets>
  <definedNames>
    <definedName name="_xlnm.Print_Area" localSheetId="0">'MART 2020 LİSANS'!$A$1:$K$147</definedName>
    <definedName name="_xlnm.Print_Area" localSheetId="2">'MART 2020 MYO'!$A$1:$N$62</definedName>
    <definedName name="_xlnm.Print_Area" localSheetId="1">'MART 2020 SHMYO'!$A$3:$N$23</definedName>
    <definedName name="_xlnm.Print_Area" localSheetId="3">'YURT MART 2020'!$A$2:$K$78</definedName>
  </definedNames>
  <calcPr calcId="162913"/>
</workbook>
</file>

<file path=xl/calcChain.xml><?xml version="1.0" encoding="utf-8"?>
<calcChain xmlns="http://schemas.openxmlformats.org/spreadsheetml/2006/main">
  <c r="M71" i="5" l="1"/>
  <c r="L71" i="5" s="1"/>
  <c r="B71" i="5"/>
  <c r="N71" i="5" s="1"/>
  <c r="C71" i="5" s="1"/>
  <c r="D71" i="5" s="1"/>
  <c r="E71" i="5" s="1"/>
  <c r="F71" i="5" s="1"/>
  <c r="G71" i="5" s="1"/>
  <c r="H71" i="5" s="1"/>
  <c r="I71" i="5" s="1"/>
  <c r="J71" i="5" s="1"/>
  <c r="M70" i="5"/>
  <c r="N70" i="5" s="1"/>
  <c r="C70" i="5" s="1"/>
  <c r="B70" i="5"/>
  <c r="M69" i="5"/>
  <c r="L69" i="5" s="1"/>
  <c r="K69" i="5"/>
  <c r="B69" i="5"/>
  <c r="M64" i="5"/>
  <c r="L64" i="5"/>
  <c r="B64" i="5"/>
  <c r="M63" i="5"/>
  <c r="L63" i="5" s="1"/>
  <c r="B63" i="5"/>
  <c r="M62" i="5"/>
  <c r="L62" i="5" s="1"/>
  <c r="M57" i="5"/>
  <c r="L57" i="5"/>
  <c r="B57" i="5"/>
  <c r="N57" i="5" s="1"/>
  <c r="C57" i="5" s="1"/>
  <c r="D57" i="5" s="1"/>
  <c r="E57" i="5" s="1"/>
  <c r="F57" i="5" s="1"/>
  <c r="G57" i="5" s="1"/>
  <c r="H57" i="5" s="1"/>
  <c r="I57" i="5" s="1"/>
  <c r="J57" i="5" s="1"/>
  <c r="M56" i="5"/>
  <c r="N56" i="5" s="1"/>
  <c r="C56" i="5" s="1"/>
  <c r="B56" i="5"/>
  <c r="M55" i="5"/>
  <c r="B55" i="5" s="1"/>
  <c r="K55" i="5" s="1"/>
  <c r="M50" i="5"/>
  <c r="L50" i="5"/>
  <c r="B50" i="5"/>
  <c r="M49" i="5"/>
  <c r="L49" i="5" s="1"/>
  <c r="B49" i="5"/>
  <c r="M48" i="5"/>
  <c r="L48" i="5" s="1"/>
  <c r="M43" i="5"/>
  <c r="L43" i="5"/>
  <c r="B43" i="5"/>
  <c r="N43" i="5" s="1"/>
  <c r="C43" i="5" s="1"/>
  <c r="D43" i="5" s="1"/>
  <c r="E43" i="5" s="1"/>
  <c r="F43" i="5" s="1"/>
  <c r="G43" i="5" s="1"/>
  <c r="H43" i="5" s="1"/>
  <c r="I43" i="5" s="1"/>
  <c r="J43" i="5" s="1"/>
  <c r="M42" i="5"/>
  <c r="N42" i="5" s="1"/>
  <c r="C42" i="5" s="1"/>
  <c r="B42" i="5"/>
  <c r="M41" i="5"/>
  <c r="B41" i="5" s="1"/>
  <c r="K41" i="5" s="1"/>
  <c r="M36" i="5"/>
  <c r="L36" i="5"/>
  <c r="B36" i="5"/>
  <c r="M35" i="5"/>
  <c r="L35" i="5" s="1"/>
  <c r="B35" i="5"/>
  <c r="M34" i="5"/>
  <c r="L34" i="5" s="1"/>
  <c r="M29" i="5"/>
  <c r="L29" i="5"/>
  <c r="B29" i="5"/>
  <c r="M28" i="5"/>
  <c r="N28" i="5" s="1"/>
  <c r="C28" i="5" s="1"/>
  <c r="B28" i="5"/>
  <c r="M27" i="5"/>
  <c r="B27" i="5" s="1"/>
  <c r="K27" i="5" s="1"/>
  <c r="M22" i="5"/>
  <c r="L22" i="5"/>
  <c r="B22" i="5"/>
  <c r="M21" i="5"/>
  <c r="L21" i="5" s="1"/>
  <c r="B21" i="5"/>
  <c r="M20" i="5"/>
  <c r="L20" i="5" s="1"/>
  <c r="M15" i="5"/>
  <c r="L15" i="5"/>
  <c r="B15" i="5"/>
  <c r="N15" i="5" s="1"/>
  <c r="C15" i="5" s="1"/>
  <c r="D15" i="5" s="1"/>
  <c r="E15" i="5" s="1"/>
  <c r="F15" i="5" s="1"/>
  <c r="G15" i="5" s="1"/>
  <c r="H15" i="5" s="1"/>
  <c r="I15" i="5" s="1"/>
  <c r="J15" i="5" s="1"/>
  <c r="M14" i="5"/>
  <c r="N14" i="5" s="1"/>
  <c r="C14" i="5" s="1"/>
  <c r="B14" i="5"/>
  <c r="M13" i="5"/>
  <c r="L13" i="5"/>
  <c r="K13" i="5"/>
  <c r="B13" i="5"/>
  <c r="M9" i="5"/>
  <c r="N9" i="5" s="1"/>
  <c r="C9" i="5" s="1"/>
  <c r="D9" i="5" s="1"/>
  <c r="E9" i="5" s="1"/>
  <c r="F9" i="5" s="1"/>
  <c r="G9" i="5" s="1"/>
  <c r="H9" i="5" s="1"/>
  <c r="I9" i="5" s="1"/>
  <c r="J9" i="5" s="1"/>
  <c r="L9" i="5"/>
  <c r="B9" i="5"/>
  <c r="K9" i="5" s="1"/>
  <c r="M8" i="5"/>
  <c r="L8" i="5" s="1"/>
  <c r="B8" i="5"/>
  <c r="M7" i="5"/>
  <c r="L7" i="5" s="1"/>
  <c r="K14" i="5" l="1"/>
  <c r="D14" i="5"/>
  <c r="E14" i="5" s="1"/>
  <c r="F14" i="5" s="1"/>
  <c r="D28" i="5"/>
  <c r="E28" i="5" s="1"/>
  <c r="F28" i="5" s="1"/>
  <c r="D56" i="5"/>
  <c r="E56" i="5" s="1"/>
  <c r="F56" i="5" s="1"/>
  <c r="K35" i="5"/>
  <c r="D70" i="5"/>
  <c r="E70" i="5" s="1"/>
  <c r="F70" i="5" s="1"/>
  <c r="K70" i="5"/>
  <c r="K64" i="5"/>
  <c r="D42" i="5"/>
  <c r="E42" i="5" s="1"/>
  <c r="F42" i="5" s="1"/>
  <c r="N29" i="5"/>
  <c r="C29" i="5" s="1"/>
  <c r="D29" i="5" s="1"/>
  <c r="E29" i="5" s="1"/>
  <c r="F29" i="5" s="1"/>
  <c r="G29" i="5" s="1"/>
  <c r="H29" i="5" s="1"/>
  <c r="I29" i="5" s="1"/>
  <c r="J29" i="5" s="1"/>
  <c r="B7" i="5"/>
  <c r="K7" i="5" s="1"/>
  <c r="N8" i="5"/>
  <c r="C8" i="5" s="1"/>
  <c r="D8" i="5" s="1"/>
  <c r="E8" i="5" s="1"/>
  <c r="F8" i="5" s="1"/>
  <c r="L14" i="5"/>
  <c r="K15" i="5"/>
  <c r="B20" i="5"/>
  <c r="K20" i="5" s="1"/>
  <c r="N21" i="5"/>
  <c r="C21" i="5" s="1"/>
  <c r="D21" i="5" s="1"/>
  <c r="E21" i="5" s="1"/>
  <c r="F21" i="5" s="1"/>
  <c r="L27" i="5"/>
  <c r="L28" i="5"/>
  <c r="B34" i="5"/>
  <c r="K34" i="5" s="1"/>
  <c r="N35" i="5"/>
  <c r="C35" i="5" s="1"/>
  <c r="D35" i="5" s="1"/>
  <c r="E35" i="5" s="1"/>
  <c r="F35" i="5" s="1"/>
  <c r="L41" i="5"/>
  <c r="L42" i="5"/>
  <c r="K43" i="5"/>
  <c r="B48" i="5"/>
  <c r="K48" i="5" s="1"/>
  <c r="N49" i="5"/>
  <c r="C49" i="5" s="1"/>
  <c r="L55" i="5"/>
  <c r="L56" i="5"/>
  <c r="K57" i="5"/>
  <c r="B62" i="5"/>
  <c r="K62" i="5" s="1"/>
  <c r="N63" i="5"/>
  <c r="C63" i="5" s="1"/>
  <c r="L70" i="5"/>
  <c r="K71" i="5"/>
  <c r="N22" i="5"/>
  <c r="C22" i="5" s="1"/>
  <c r="D22" i="5" s="1"/>
  <c r="E22" i="5" s="1"/>
  <c r="F22" i="5" s="1"/>
  <c r="G22" i="5" s="1"/>
  <c r="H22" i="5" s="1"/>
  <c r="I22" i="5" s="1"/>
  <c r="J22" i="5" s="1"/>
  <c r="N36" i="5"/>
  <c r="C36" i="5" s="1"/>
  <c r="D36" i="5" s="1"/>
  <c r="E36" i="5" s="1"/>
  <c r="F36" i="5" s="1"/>
  <c r="G36" i="5" s="1"/>
  <c r="H36" i="5" s="1"/>
  <c r="I36" i="5" s="1"/>
  <c r="J36" i="5" s="1"/>
  <c r="N50" i="5"/>
  <c r="C50" i="5" s="1"/>
  <c r="D50" i="5" s="1"/>
  <c r="E50" i="5" s="1"/>
  <c r="F50" i="5" s="1"/>
  <c r="G50" i="5" s="1"/>
  <c r="H50" i="5" s="1"/>
  <c r="I50" i="5" s="1"/>
  <c r="J50" i="5" s="1"/>
  <c r="N64" i="5"/>
  <c r="C64" i="5" s="1"/>
  <c r="D64" i="5" s="1"/>
  <c r="E64" i="5" s="1"/>
  <c r="F64" i="5" s="1"/>
  <c r="G64" i="5" s="1"/>
  <c r="H64" i="5" s="1"/>
  <c r="I64" i="5" s="1"/>
  <c r="J64" i="5" s="1"/>
  <c r="D63" i="5" l="1"/>
  <c r="E63" i="5" s="1"/>
  <c r="F63" i="5" s="1"/>
  <c r="K63" i="5"/>
  <c r="K29" i="5"/>
  <c r="K50" i="5"/>
  <c r="D49" i="5"/>
  <c r="E49" i="5" s="1"/>
  <c r="F49" i="5" s="1"/>
  <c r="K49" i="5"/>
  <c r="K21" i="5"/>
  <c r="K28" i="5"/>
  <c r="K36" i="5"/>
  <c r="K42" i="5"/>
  <c r="K8" i="5"/>
  <c r="K56" i="5"/>
  <c r="K22" i="5"/>
  <c r="M16" i="4" l="1"/>
  <c r="M15" i="4"/>
  <c r="M14" i="4"/>
  <c r="M10" i="4"/>
  <c r="M9" i="4"/>
  <c r="M8" i="4"/>
  <c r="M57" i="2"/>
  <c r="M56" i="2"/>
  <c r="M55" i="2"/>
  <c r="M50" i="2"/>
  <c r="M49" i="2"/>
  <c r="M48" i="2"/>
  <c r="M43" i="2"/>
  <c r="M42" i="2"/>
  <c r="M41" i="2"/>
  <c r="M36" i="2"/>
  <c r="M35" i="2"/>
  <c r="M34" i="2"/>
  <c r="M29" i="2"/>
  <c r="M28" i="2"/>
  <c r="M27" i="2"/>
  <c r="M22" i="2"/>
  <c r="M21" i="2"/>
  <c r="M20" i="2"/>
  <c r="M15" i="2"/>
  <c r="M14" i="2"/>
  <c r="M13" i="2"/>
  <c r="M8" i="2"/>
  <c r="M7" i="2"/>
  <c r="M6" i="2"/>
  <c r="M140" i="1"/>
  <c r="M139" i="1"/>
  <c r="M138" i="1"/>
  <c r="M133" i="1"/>
  <c r="M132" i="1"/>
  <c r="M131" i="1"/>
  <c r="M126" i="1"/>
  <c r="M125" i="1"/>
  <c r="M124" i="1"/>
  <c r="M117" i="1"/>
  <c r="M116" i="1"/>
  <c r="M115" i="1"/>
  <c r="M110" i="1"/>
  <c r="M109" i="1"/>
  <c r="M108" i="1"/>
  <c r="M103" i="1"/>
  <c r="M102" i="1"/>
  <c r="M101" i="1"/>
  <c r="M96" i="1"/>
  <c r="M95" i="1"/>
  <c r="M94" i="1"/>
  <c r="M89" i="1"/>
  <c r="M88" i="1"/>
  <c r="M87" i="1"/>
  <c r="M82" i="1"/>
  <c r="M81" i="1"/>
  <c r="M80" i="1"/>
  <c r="M72" i="1"/>
  <c r="M71" i="1"/>
  <c r="M70" i="1"/>
  <c r="M65" i="1"/>
  <c r="M64" i="1"/>
  <c r="M63" i="1"/>
  <c r="M58" i="1"/>
  <c r="M57" i="1"/>
  <c r="M56" i="1"/>
  <c r="M51" i="1"/>
  <c r="M50" i="1"/>
  <c r="M49" i="1"/>
  <c r="M44" i="1"/>
  <c r="M43" i="1"/>
  <c r="M42" i="1"/>
  <c r="M37" i="1"/>
  <c r="M36" i="1"/>
  <c r="M35" i="1"/>
  <c r="M30" i="1"/>
  <c r="M29" i="1"/>
  <c r="M28" i="1"/>
  <c r="M23" i="1"/>
  <c r="M22" i="1"/>
  <c r="M21" i="1"/>
  <c r="M16" i="1"/>
  <c r="M15" i="1"/>
  <c r="M14" i="1"/>
  <c r="M8" i="1"/>
  <c r="M7" i="1"/>
  <c r="M6" i="1"/>
  <c r="L16" i="4" l="1"/>
  <c r="L15" i="4"/>
  <c r="L14" i="4"/>
  <c r="L10" i="4"/>
  <c r="L9" i="4"/>
  <c r="L8" i="4"/>
  <c r="B16" i="4"/>
  <c r="N16" i="4" s="1"/>
  <c r="C16" i="4" s="1"/>
  <c r="B15" i="4"/>
  <c r="N15" i="4" s="1"/>
  <c r="C15" i="4" s="1"/>
  <c r="D15" i="4" s="1"/>
  <c r="E15" i="4" s="1"/>
  <c r="F15" i="4" s="1"/>
  <c r="B14" i="4"/>
  <c r="K14" i="4" s="1"/>
  <c r="K11" i="4"/>
  <c r="B10" i="4"/>
  <c r="N10" i="4" s="1"/>
  <c r="B9" i="4"/>
  <c r="N9" i="4" s="1"/>
  <c r="C9" i="4" s="1"/>
  <c r="B8" i="4"/>
  <c r="K8" i="4" s="1"/>
  <c r="B55" i="2"/>
  <c r="K55" i="2" s="1"/>
  <c r="B48" i="2"/>
  <c r="K48" i="2" s="1"/>
  <c r="N43" i="2"/>
  <c r="C43" i="2" s="1"/>
  <c r="L42" i="2"/>
  <c r="L35" i="2"/>
  <c r="L21" i="2"/>
  <c r="N15" i="2"/>
  <c r="C15" i="2" s="1"/>
  <c r="L14" i="2"/>
  <c r="L7" i="2"/>
  <c r="L57" i="2"/>
  <c r="B57" i="2"/>
  <c r="N57" i="2" s="1"/>
  <c r="C57" i="2" s="1"/>
  <c r="L56" i="2"/>
  <c r="B56" i="2"/>
  <c r="N56" i="2" s="1"/>
  <c r="C56" i="2" s="1"/>
  <c r="D56" i="2" s="1"/>
  <c r="E56" i="2" s="1"/>
  <c r="F56" i="2" s="1"/>
  <c r="L55" i="2"/>
  <c r="L50" i="2"/>
  <c r="B50" i="2"/>
  <c r="N50" i="2" s="1"/>
  <c r="L49" i="2"/>
  <c r="B49" i="2"/>
  <c r="N49" i="2" s="1"/>
  <c r="L48" i="2"/>
  <c r="L43" i="2"/>
  <c r="B42" i="2"/>
  <c r="B41" i="2"/>
  <c r="K41" i="2" s="1"/>
  <c r="L41" i="2"/>
  <c r="L36" i="2"/>
  <c r="B36" i="2"/>
  <c r="N36" i="2" s="1"/>
  <c r="C36" i="2" s="1"/>
  <c r="D36" i="2" s="1"/>
  <c r="E36" i="2" s="1"/>
  <c r="F36" i="2" s="1"/>
  <c r="G36" i="2" s="1"/>
  <c r="H36" i="2" s="1"/>
  <c r="I36" i="2" s="1"/>
  <c r="J36" i="2" s="1"/>
  <c r="B35" i="2"/>
  <c r="L34" i="2"/>
  <c r="L29" i="2"/>
  <c r="B29" i="2"/>
  <c r="N29" i="2" s="1"/>
  <c r="L28" i="2"/>
  <c r="B28" i="2"/>
  <c r="N28" i="2" s="1"/>
  <c r="C28" i="2" s="1"/>
  <c r="B27" i="2"/>
  <c r="K27" i="2" s="1"/>
  <c r="L27" i="2"/>
  <c r="B22" i="2"/>
  <c r="N22" i="2" s="1"/>
  <c r="C22" i="2" s="1"/>
  <c r="D22" i="2" s="1"/>
  <c r="E22" i="2" s="1"/>
  <c r="F22" i="2" s="1"/>
  <c r="G22" i="2" s="1"/>
  <c r="H22" i="2" s="1"/>
  <c r="I22" i="2" s="1"/>
  <c r="J22" i="2" s="1"/>
  <c r="B21" i="2"/>
  <c r="L20" i="2"/>
  <c r="L15" i="2"/>
  <c r="B14" i="2"/>
  <c r="L13" i="2"/>
  <c r="B13" i="2"/>
  <c r="K13" i="2" s="1"/>
  <c r="L8" i="2"/>
  <c r="B8" i="2"/>
  <c r="N8" i="2" s="1"/>
  <c r="C8" i="2" s="1"/>
  <c r="B7" i="2"/>
  <c r="B6" i="2"/>
  <c r="K6" i="2" s="1"/>
  <c r="L6" i="2"/>
  <c r="L117" i="1"/>
  <c r="L109" i="1"/>
  <c r="L29" i="1"/>
  <c r="L22" i="1"/>
  <c r="B21" i="1"/>
  <c r="K21" i="1" s="1"/>
  <c r="B140" i="1"/>
  <c r="N140" i="1" s="1"/>
  <c r="C140" i="1" s="1"/>
  <c r="D140" i="1" s="1"/>
  <c r="E140" i="1" s="1"/>
  <c r="F140" i="1" s="1"/>
  <c r="G140" i="1" s="1"/>
  <c r="H140" i="1" s="1"/>
  <c r="I140" i="1" s="1"/>
  <c r="J140" i="1" s="1"/>
  <c r="L139" i="1"/>
  <c r="B139" i="1"/>
  <c r="L138" i="1"/>
  <c r="B138" i="1"/>
  <c r="K138" i="1" s="1"/>
  <c r="B133" i="1"/>
  <c r="L132" i="1"/>
  <c r="B132" i="1"/>
  <c r="L131" i="1"/>
  <c r="B131" i="1"/>
  <c r="K131" i="1" s="1"/>
  <c r="B126" i="1"/>
  <c r="N126" i="1" s="1"/>
  <c r="C126" i="1" s="1"/>
  <c r="D126" i="1" s="1"/>
  <c r="E126" i="1" s="1"/>
  <c r="F126" i="1" s="1"/>
  <c r="G126" i="1" s="1"/>
  <c r="H126" i="1" s="1"/>
  <c r="I126" i="1" s="1"/>
  <c r="J126" i="1" s="1"/>
  <c r="L125" i="1"/>
  <c r="B125" i="1"/>
  <c r="L124" i="1"/>
  <c r="B124" i="1"/>
  <c r="K124" i="1" s="1"/>
  <c r="K118" i="1"/>
  <c r="B117" i="1"/>
  <c r="B116" i="1"/>
  <c r="N116" i="1" s="1"/>
  <c r="C116" i="1" s="1"/>
  <c r="B115" i="1"/>
  <c r="K115" i="1" s="1"/>
  <c r="K111" i="1"/>
  <c r="B110" i="1"/>
  <c r="B109" i="1"/>
  <c r="L108" i="1"/>
  <c r="B108" i="1"/>
  <c r="K108" i="1" s="1"/>
  <c r="B103" i="1"/>
  <c r="N103" i="1" s="1"/>
  <c r="C103" i="1" s="1"/>
  <c r="L102" i="1"/>
  <c r="B102" i="1"/>
  <c r="L101" i="1"/>
  <c r="B101" i="1"/>
  <c r="K101" i="1" s="1"/>
  <c r="B96" i="1"/>
  <c r="L95" i="1"/>
  <c r="B95" i="1"/>
  <c r="L94" i="1"/>
  <c r="B94" i="1"/>
  <c r="K94" i="1" s="1"/>
  <c r="K90" i="1"/>
  <c r="L89" i="1"/>
  <c r="B89" i="1"/>
  <c r="B88" i="1"/>
  <c r="K83" i="1"/>
  <c r="B82" i="1"/>
  <c r="N82" i="1" s="1"/>
  <c r="C82" i="1" s="1"/>
  <c r="D82" i="1" s="1"/>
  <c r="E82" i="1" s="1"/>
  <c r="F82" i="1" s="1"/>
  <c r="G82" i="1" s="1"/>
  <c r="H82" i="1" s="1"/>
  <c r="I82" i="1" s="1"/>
  <c r="J82" i="1" s="1"/>
  <c r="L81" i="1"/>
  <c r="B81" i="1"/>
  <c r="L80" i="1"/>
  <c r="B80" i="1"/>
  <c r="K80" i="1" s="1"/>
  <c r="B72" i="1"/>
  <c r="L71" i="1"/>
  <c r="B71" i="1"/>
  <c r="L70" i="1"/>
  <c r="B70" i="1"/>
  <c r="K70" i="1" s="1"/>
  <c r="K66" i="1"/>
  <c r="L65" i="1"/>
  <c r="B65" i="1"/>
  <c r="B64" i="1"/>
  <c r="L58" i="1"/>
  <c r="B58" i="1"/>
  <c r="N58" i="1" s="1"/>
  <c r="C58" i="1" s="1"/>
  <c r="D58" i="1" s="1"/>
  <c r="E58" i="1" s="1"/>
  <c r="F58" i="1" s="1"/>
  <c r="G58" i="1" s="1"/>
  <c r="H58" i="1" s="1"/>
  <c r="I58" i="1" s="1"/>
  <c r="J58" i="1" s="1"/>
  <c r="N57" i="1"/>
  <c r="C57" i="1" s="1"/>
  <c r="D57" i="1" s="1"/>
  <c r="E57" i="1" s="1"/>
  <c r="F57" i="1" s="1"/>
  <c r="B57" i="1"/>
  <c r="B56" i="1"/>
  <c r="K56" i="1"/>
  <c r="L51" i="1"/>
  <c r="B51" i="1"/>
  <c r="B50" i="1"/>
  <c r="N44" i="1"/>
  <c r="C44" i="1" s="1"/>
  <c r="D44" i="1" s="1"/>
  <c r="E44" i="1" s="1"/>
  <c r="F44" i="1" s="1"/>
  <c r="G44" i="1" s="1"/>
  <c r="H44" i="1" s="1"/>
  <c r="I44" i="1" s="1"/>
  <c r="J44" i="1" s="1"/>
  <c r="L44" i="1"/>
  <c r="B44" i="1"/>
  <c r="B43" i="1"/>
  <c r="N43" i="1" s="1"/>
  <c r="C43" i="1" s="1"/>
  <c r="B42" i="1"/>
  <c r="K42" i="1" s="1"/>
  <c r="B37" i="1"/>
  <c r="L36" i="1"/>
  <c r="B36" i="1"/>
  <c r="L35" i="1"/>
  <c r="B35" i="1"/>
  <c r="K35" i="1" s="1"/>
  <c r="B30" i="1"/>
  <c r="B29" i="1"/>
  <c r="L28" i="1"/>
  <c r="B28" i="1"/>
  <c r="K28" i="1" s="1"/>
  <c r="B23" i="1"/>
  <c r="N22" i="1"/>
  <c r="C22" i="1" s="1"/>
  <c r="B22" i="1"/>
  <c r="L21" i="1"/>
  <c r="N16" i="1"/>
  <c r="C16" i="1" s="1"/>
  <c r="D16" i="1" s="1"/>
  <c r="E16" i="1" s="1"/>
  <c r="F16" i="1" s="1"/>
  <c r="G16" i="1" s="1"/>
  <c r="H16" i="1" s="1"/>
  <c r="I16" i="1" s="1"/>
  <c r="J16" i="1" s="1"/>
  <c r="L16" i="1"/>
  <c r="B16" i="1"/>
  <c r="L15" i="1"/>
  <c r="B15" i="1"/>
  <c r="L14" i="1"/>
  <c r="L8" i="1"/>
  <c r="B8" i="1"/>
  <c r="N7" i="1"/>
  <c r="C7" i="1" s="1"/>
  <c r="L7" i="1"/>
  <c r="B7" i="1"/>
  <c r="B6" i="1"/>
  <c r="K6" i="1" s="1"/>
  <c r="L6" i="1"/>
  <c r="K15" i="4" l="1"/>
  <c r="C10" i="4"/>
  <c r="D10" i="4" s="1"/>
  <c r="E10" i="4" s="1"/>
  <c r="F10" i="4" s="1"/>
  <c r="G10" i="4" s="1"/>
  <c r="H10" i="4" s="1"/>
  <c r="I10" i="4" s="1"/>
  <c r="J10" i="4" s="1"/>
  <c r="D16" i="4"/>
  <c r="E16" i="4" s="1"/>
  <c r="F16" i="4" s="1"/>
  <c r="G16" i="4" s="1"/>
  <c r="H16" i="4" s="1"/>
  <c r="I16" i="4" s="1"/>
  <c r="J16" i="4" s="1"/>
  <c r="D9" i="4"/>
  <c r="E9" i="4" s="1"/>
  <c r="F9" i="4" s="1"/>
  <c r="K10" i="4"/>
  <c r="N42" i="2"/>
  <c r="C42" i="2" s="1"/>
  <c r="D42" i="2" s="1"/>
  <c r="N35" i="2"/>
  <c r="C35" i="2" s="1"/>
  <c r="D35" i="2" s="1"/>
  <c r="E35" i="2" s="1"/>
  <c r="F35" i="2" s="1"/>
  <c r="L22" i="2"/>
  <c r="N21" i="2"/>
  <c r="C21" i="2" s="1"/>
  <c r="D21" i="2" s="1"/>
  <c r="E21" i="2" s="1"/>
  <c r="F21" i="2" s="1"/>
  <c r="K22" i="2"/>
  <c r="N14" i="2"/>
  <c r="C14" i="2" s="1"/>
  <c r="N7" i="2"/>
  <c r="C7" i="2" s="1"/>
  <c r="D7" i="2" s="1"/>
  <c r="E7" i="2" s="1"/>
  <c r="F7" i="2" s="1"/>
  <c r="D15" i="2"/>
  <c r="E15" i="2" s="1"/>
  <c r="F15" i="2" s="1"/>
  <c r="G15" i="2" s="1"/>
  <c r="H15" i="2" s="1"/>
  <c r="I15" i="2" s="1"/>
  <c r="J15" i="2" s="1"/>
  <c r="K36" i="2"/>
  <c r="K56" i="2"/>
  <c r="D8" i="2"/>
  <c r="E8" i="2" s="1"/>
  <c r="F8" i="2" s="1"/>
  <c r="G8" i="2" s="1"/>
  <c r="H8" i="2" s="1"/>
  <c r="I8" i="2" s="1"/>
  <c r="J8" i="2" s="1"/>
  <c r="D28" i="2"/>
  <c r="E28" i="2" s="1"/>
  <c r="F28" i="2" s="1"/>
  <c r="K28" i="2"/>
  <c r="D43" i="2"/>
  <c r="E43" i="2" s="1"/>
  <c r="F43" i="2" s="1"/>
  <c r="G43" i="2" s="1"/>
  <c r="H43" i="2" s="1"/>
  <c r="I43" i="2" s="1"/>
  <c r="J43" i="2" s="1"/>
  <c r="D57" i="2"/>
  <c r="E57" i="2" s="1"/>
  <c r="F57" i="2" s="1"/>
  <c r="G57" i="2" s="1"/>
  <c r="H57" i="2" s="1"/>
  <c r="I57" i="2" s="1"/>
  <c r="J57" i="2" s="1"/>
  <c r="C29" i="2"/>
  <c r="D29" i="2" s="1"/>
  <c r="E29" i="2" s="1"/>
  <c r="F29" i="2" s="1"/>
  <c r="G29" i="2" s="1"/>
  <c r="H29" i="2" s="1"/>
  <c r="I29" i="2" s="1"/>
  <c r="J29" i="2" s="1"/>
  <c r="C49" i="2"/>
  <c r="D49" i="2" s="1"/>
  <c r="E49" i="2" s="1"/>
  <c r="F49" i="2" s="1"/>
  <c r="B20" i="2"/>
  <c r="K20" i="2" s="1"/>
  <c r="B34" i="2"/>
  <c r="K34" i="2" s="1"/>
  <c r="C50" i="2"/>
  <c r="D50" i="2" s="1"/>
  <c r="E50" i="2" s="1"/>
  <c r="F50" i="2" s="1"/>
  <c r="G50" i="2" s="1"/>
  <c r="H50" i="2" s="1"/>
  <c r="I50" i="2" s="1"/>
  <c r="J50" i="2" s="1"/>
  <c r="D7" i="1"/>
  <c r="E7" i="1" s="1"/>
  <c r="F7" i="1" s="1"/>
  <c r="D22" i="1"/>
  <c r="E22" i="1" s="1"/>
  <c r="F22" i="1" s="1"/>
  <c r="D103" i="1"/>
  <c r="E103" i="1" s="1"/>
  <c r="F103" i="1" s="1"/>
  <c r="G103" i="1" s="1"/>
  <c r="H103" i="1" s="1"/>
  <c r="I103" i="1" s="1"/>
  <c r="J103" i="1" s="1"/>
  <c r="K103" i="1"/>
  <c r="D116" i="1"/>
  <c r="E116" i="1" s="1"/>
  <c r="F116" i="1" s="1"/>
  <c r="K16" i="1"/>
  <c r="D43" i="1"/>
  <c r="E43" i="1" s="1"/>
  <c r="F43" i="1" s="1"/>
  <c r="N8" i="1"/>
  <c r="C8" i="1" s="1"/>
  <c r="D8" i="1" s="1"/>
  <c r="E8" i="1" s="1"/>
  <c r="F8" i="1" s="1"/>
  <c r="G8" i="1" s="1"/>
  <c r="H8" i="1" s="1"/>
  <c r="I8" i="1" s="1"/>
  <c r="J8" i="1" s="1"/>
  <c r="L87" i="1"/>
  <c r="B87" i="1"/>
  <c r="K87" i="1" s="1"/>
  <c r="B14" i="1"/>
  <c r="K14" i="1" s="1"/>
  <c r="N15" i="1"/>
  <c r="C15" i="1" s="1"/>
  <c r="D15" i="1" s="1"/>
  <c r="E15" i="1" s="1"/>
  <c r="F15" i="1" s="1"/>
  <c r="L23" i="1"/>
  <c r="N23" i="1"/>
  <c r="C23" i="1" s="1"/>
  <c r="D23" i="1" s="1"/>
  <c r="E23" i="1" s="1"/>
  <c r="F23" i="1" s="1"/>
  <c r="G23" i="1" s="1"/>
  <c r="H23" i="1" s="1"/>
  <c r="I23" i="1" s="1"/>
  <c r="J23" i="1" s="1"/>
  <c r="N30" i="1"/>
  <c r="C30" i="1" s="1"/>
  <c r="L30" i="1"/>
  <c r="K57" i="1"/>
  <c r="L63" i="1"/>
  <c r="B63" i="1"/>
  <c r="K63" i="1" s="1"/>
  <c r="K82" i="1"/>
  <c r="N95" i="1"/>
  <c r="C95" i="1" s="1"/>
  <c r="D95" i="1" s="1"/>
  <c r="E95" i="1" s="1"/>
  <c r="F95" i="1" s="1"/>
  <c r="L96" i="1"/>
  <c r="N96" i="1"/>
  <c r="C96" i="1" s="1"/>
  <c r="N109" i="1"/>
  <c r="C109" i="1" s="1"/>
  <c r="D109" i="1" s="1"/>
  <c r="E109" i="1" s="1"/>
  <c r="F109" i="1" s="1"/>
  <c r="L110" i="1"/>
  <c r="N110" i="1"/>
  <c r="C110" i="1" s="1"/>
  <c r="L64" i="1"/>
  <c r="N64" i="1"/>
  <c r="C64" i="1" s="1"/>
  <c r="N29" i="1"/>
  <c r="C29" i="1" s="1"/>
  <c r="D29" i="1" s="1"/>
  <c r="E29" i="1" s="1"/>
  <c r="F29" i="1" s="1"/>
  <c r="N36" i="1"/>
  <c r="C36" i="1" s="1"/>
  <c r="D36" i="1" s="1"/>
  <c r="E36" i="1" s="1"/>
  <c r="F36" i="1" s="1"/>
  <c r="L37" i="1"/>
  <c r="N37" i="1"/>
  <c r="C37" i="1" s="1"/>
  <c r="K44" i="1"/>
  <c r="N71" i="1"/>
  <c r="C71" i="1" s="1"/>
  <c r="D71" i="1" s="1"/>
  <c r="E71" i="1" s="1"/>
  <c r="F71" i="1" s="1"/>
  <c r="L72" i="1"/>
  <c r="N72" i="1"/>
  <c r="C72" i="1" s="1"/>
  <c r="N117" i="1"/>
  <c r="C117" i="1" s="1"/>
  <c r="D117" i="1" s="1"/>
  <c r="E117" i="1" s="1"/>
  <c r="F117" i="1" s="1"/>
  <c r="G117" i="1" s="1"/>
  <c r="H117" i="1" s="1"/>
  <c r="I117" i="1" s="1"/>
  <c r="J117" i="1" s="1"/>
  <c r="K126" i="1"/>
  <c r="K140" i="1"/>
  <c r="L49" i="1"/>
  <c r="B49" i="1"/>
  <c r="K49" i="1" s="1"/>
  <c r="L50" i="1"/>
  <c r="N50" i="1"/>
  <c r="C50" i="1" s="1"/>
  <c r="K58" i="1"/>
  <c r="L88" i="1"/>
  <c r="N88" i="1"/>
  <c r="C88" i="1" s="1"/>
  <c r="N132" i="1"/>
  <c r="C132" i="1" s="1"/>
  <c r="D132" i="1" s="1"/>
  <c r="E132" i="1" s="1"/>
  <c r="F132" i="1" s="1"/>
  <c r="L133" i="1"/>
  <c r="N133" i="1"/>
  <c r="C133" i="1" s="1"/>
  <c r="L42" i="1"/>
  <c r="L43" i="1"/>
  <c r="L56" i="1"/>
  <c r="L57" i="1"/>
  <c r="L82" i="1"/>
  <c r="L103" i="1"/>
  <c r="L115" i="1"/>
  <c r="L116" i="1"/>
  <c r="L126" i="1"/>
  <c r="L140" i="1"/>
  <c r="N51" i="1"/>
  <c r="C51" i="1" s="1"/>
  <c r="D51" i="1" s="1"/>
  <c r="E51" i="1" s="1"/>
  <c r="F51" i="1" s="1"/>
  <c r="G51" i="1" s="1"/>
  <c r="H51" i="1" s="1"/>
  <c r="I51" i="1" s="1"/>
  <c r="J51" i="1" s="1"/>
  <c r="N65" i="1"/>
  <c r="C65" i="1" s="1"/>
  <c r="D65" i="1" s="1"/>
  <c r="E65" i="1" s="1"/>
  <c r="F65" i="1" s="1"/>
  <c r="G65" i="1" s="1"/>
  <c r="H65" i="1" s="1"/>
  <c r="I65" i="1" s="1"/>
  <c r="J65" i="1" s="1"/>
  <c r="N81" i="1"/>
  <c r="C81" i="1" s="1"/>
  <c r="D81" i="1" s="1"/>
  <c r="E81" i="1" s="1"/>
  <c r="F81" i="1" s="1"/>
  <c r="N89" i="1"/>
  <c r="C89" i="1" s="1"/>
  <c r="D89" i="1" s="1"/>
  <c r="E89" i="1" s="1"/>
  <c r="F89" i="1" s="1"/>
  <c r="G89" i="1" s="1"/>
  <c r="H89" i="1" s="1"/>
  <c r="I89" i="1" s="1"/>
  <c r="J89" i="1" s="1"/>
  <c r="N102" i="1"/>
  <c r="C102" i="1" s="1"/>
  <c r="D102" i="1" s="1"/>
  <c r="E102" i="1" s="1"/>
  <c r="F102" i="1" s="1"/>
  <c r="N125" i="1"/>
  <c r="C125" i="1" s="1"/>
  <c r="D125" i="1" s="1"/>
  <c r="E125" i="1" s="1"/>
  <c r="F125" i="1" s="1"/>
  <c r="N139" i="1"/>
  <c r="C139" i="1" s="1"/>
  <c r="D139" i="1" s="1"/>
  <c r="E139" i="1" s="1"/>
  <c r="F139" i="1" s="1"/>
  <c r="K57" i="2" l="1"/>
  <c r="K7" i="2"/>
  <c r="K9" i="4"/>
  <c r="K8" i="2"/>
  <c r="K102" i="1"/>
  <c r="K16" i="4"/>
  <c r="E42" i="2"/>
  <c r="F42" i="2" s="1"/>
  <c r="K43" i="2"/>
  <c r="D14" i="2"/>
  <c r="E14" i="2" s="1"/>
  <c r="F14" i="2" s="1"/>
  <c r="K21" i="2"/>
  <c r="K29" i="2"/>
  <c r="K49" i="2"/>
  <c r="K35" i="2"/>
  <c r="K50" i="2"/>
  <c r="K15" i="2"/>
  <c r="K95" i="1"/>
  <c r="K51" i="1"/>
  <c r="K43" i="1"/>
  <c r="K29" i="1"/>
  <c r="K7" i="1"/>
  <c r="D64" i="1"/>
  <c r="E64" i="1" s="1"/>
  <c r="F64" i="1" s="1"/>
  <c r="D96" i="1"/>
  <c r="E96" i="1" s="1"/>
  <c r="F96" i="1" s="1"/>
  <c r="G96" i="1" s="1"/>
  <c r="H96" i="1" s="1"/>
  <c r="I96" i="1" s="1"/>
  <c r="J96" i="1" s="1"/>
  <c r="K96" i="1"/>
  <c r="K15" i="1"/>
  <c r="D88" i="1"/>
  <c r="E88" i="1" s="1"/>
  <c r="F88" i="1" s="1"/>
  <c r="K88" i="1"/>
  <c r="D110" i="1"/>
  <c r="E110" i="1" s="1"/>
  <c r="F110" i="1" s="1"/>
  <c r="G110" i="1" s="1"/>
  <c r="H110" i="1" s="1"/>
  <c r="I110" i="1" s="1"/>
  <c r="J110" i="1" s="1"/>
  <c r="K139" i="1"/>
  <c r="K132" i="1"/>
  <c r="K81" i="1"/>
  <c r="K71" i="1"/>
  <c r="K65" i="1"/>
  <c r="K36" i="1"/>
  <c r="K8" i="1"/>
  <c r="D37" i="1"/>
  <c r="E37" i="1" s="1"/>
  <c r="F37" i="1" s="1"/>
  <c r="G37" i="1" s="1"/>
  <c r="H37" i="1" s="1"/>
  <c r="I37" i="1" s="1"/>
  <c r="J37" i="1" s="1"/>
  <c r="K89" i="1"/>
  <c r="D30" i="1"/>
  <c r="E30" i="1" s="1"/>
  <c r="F30" i="1" s="1"/>
  <c r="G30" i="1" s="1"/>
  <c r="H30" i="1" s="1"/>
  <c r="I30" i="1" s="1"/>
  <c r="J30" i="1" s="1"/>
  <c r="D133" i="1"/>
  <c r="E133" i="1" s="1"/>
  <c r="F133" i="1" s="1"/>
  <c r="G133" i="1" s="1"/>
  <c r="H133" i="1" s="1"/>
  <c r="I133" i="1" s="1"/>
  <c r="J133" i="1" s="1"/>
  <c r="K125" i="1"/>
  <c r="D50" i="1"/>
  <c r="E50" i="1" s="1"/>
  <c r="F50" i="1" s="1"/>
  <c r="D72" i="1"/>
  <c r="E72" i="1" s="1"/>
  <c r="F72" i="1" s="1"/>
  <c r="G72" i="1" s="1"/>
  <c r="H72" i="1" s="1"/>
  <c r="I72" i="1" s="1"/>
  <c r="J72" i="1" s="1"/>
  <c r="K72" i="1"/>
  <c r="K117" i="1"/>
  <c r="K109" i="1"/>
  <c r="K116" i="1"/>
  <c r="K22" i="1"/>
  <c r="K23" i="1"/>
  <c r="K42" i="2" l="1"/>
  <c r="K14" i="2"/>
  <c r="K133" i="1"/>
  <c r="K50" i="1"/>
  <c r="K37" i="1"/>
  <c r="K64" i="1"/>
  <c r="K30" i="1"/>
  <c r="K110" i="1"/>
</calcChain>
</file>

<file path=xl/sharedStrings.xml><?xml version="1.0" encoding="utf-8"?>
<sst xmlns="http://schemas.openxmlformats.org/spreadsheetml/2006/main" count="615" uniqueCount="91">
  <si>
    <t>PEŞİN</t>
  </si>
  <si>
    <t>NİSAN</t>
  </si>
  <si>
    <t>MAYIS</t>
  </si>
  <si>
    <t>HAZİRAN</t>
  </si>
  <si>
    <t>TEMMUZ</t>
  </si>
  <si>
    <t>AĞUSTOS</t>
  </si>
  <si>
    <t>EYLÜL</t>
  </si>
  <si>
    <t>EKİM</t>
  </si>
  <si>
    <t>TOPLAM</t>
  </si>
  <si>
    <t>PLAN 1</t>
  </si>
  <si>
    <t>PLAN 2</t>
  </si>
  <si>
    <t>Spor Yönetimi Bölümü</t>
  </si>
  <si>
    <t>KDV oranı %8'dir.</t>
  </si>
  <si>
    <t>Okulumuzda geçerli olan kredi kartları : Maximum kart, Bonus card, World card, Cardfinans, Axess card (ve diğer akbank kartları)</t>
  </si>
  <si>
    <t>Banka ile kredili mevduat hesabı (KMH) anlaşması yapılması durumunda banka, gelir belgesi, ikametgah belgesi ve nüfus cüzdanı kopyası</t>
  </si>
  <si>
    <t>Pilotaj</t>
  </si>
  <si>
    <t>Tıp Fakültesi</t>
  </si>
  <si>
    <t>Diş Hekimliği Fakültesi</t>
  </si>
  <si>
    <t>Konservatuvar</t>
  </si>
  <si>
    <t>Uygulamalı Bilimler Y.Okulu (Spor b.hariç),İşletme ve Yönetim Bilimleri Fakültesi</t>
  </si>
  <si>
    <t>Psikoloji Bölümü, Mühendislik Fakültesi, Hukuk Fakültesi, Mimarlık Bölümleri</t>
  </si>
  <si>
    <t>Psikoloji Bölümü, Mühendislik Fakültesi, Hukuk Fakültesi, Mimarlık (İngilizce ve Türkçe)</t>
  </si>
  <si>
    <t>paraf card ve advantage card'dır.</t>
  </si>
  <si>
    <t xml:space="preserve">isteyebilir. E-devlet şifresi gerekmektedir. </t>
  </si>
  <si>
    <t>2005-2006-2007-2008 GİRİŞLİ ÖĞRENCİLER (51.975+kdv)</t>
  </si>
  <si>
    <t>2009 - 2010 - 2011  - 2012 GİRİŞLİ ÖĞRENCİLER (51.975+kdv)</t>
  </si>
  <si>
    <t>2009 - 2010 - 2011 - 2012 GİRİŞLİ ÖĞRENCİLER (53.765 + kdv)</t>
  </si>
  <si>
    <t>2009 - 2010 - 2011 - 2012 GİRİŞLİ ÖĞRENCİLER (58.315+ kdv)</t>
  </si>
  <si>
    <t>2009 - 2010  - 2011 - 2012 GİRİŞLİ ÖĞRENCİLER (43.700 + kdv)</t>
  </si>
  <si>
    <t>2009 -2010 - 2011 GİRİŞLİ ÖĞRENCİLER (34.465 + kdv)</t>
  </si>
  <si>
    <t>2013 - 2014 - 2015 - 2016 - 2017 GİRİŞLİ ÖĞRENCİLER (57.900 +kdv)</t>
  </si>
  <si>
    <t>2013 - 2014 - 2015 - 2016 - 2017 GİRİŞLİ ÖĞRENCİLER (62.725 +kdv)</t>
  </si>
  <si>
    <t>2013- 2014-2015 - 2016  - 2017 GİRİŞLİ ÖĞRENCİLER (48.800+kdv)</t>
  </si>
  <si>
    <t>2013- 2014 - 2015 GİRİŞLİ ÖĞRENCİLER (106.760 +kdv)</t>
  </si>
  <si>
    <t>PİLOTAJ 2016 GİRİŞLİ ÖĞRENCİLER (57.900 TL + KDV eğitim ücreti, 10.800 Euro + KDV uçuş okulu ücreti)</t>
  </si>
  <si>
    <t>PİLOTAJ 2017 GİRİŞLİ ÖĞRENCİLER (57.900 TL + KDV eğitim ücreti, 13.000 Euro + KDV uçuş okulu ücreti)</t>
  </si>
  <si>
    <t>2014 - 2015 - 2016 - 2017 GİRİŞLİ ÖĞRENCİLER (89.470 +kdv)</t>
  </si>
  <si>
    <t>2014 - 2015 - 2016 - 2017 GİRİŞLİ ÖĞRENCİLER (83.710 +kdv)</t>
  </si>
  <si>
    <t>2015 - 2016 2017 GİRİŞLİ ÖĞRENCİLER (45.495 +kdv)</t>
  </si>
  <si>
    <t>2018 ve 2019 GİRİŞLİ ÖĞRENCİLER (63.280+kdv)</t>
  </si>
  <si>
    <t>2018 ve 2019 GİRİŞLİ ÖĞRENCİLER (68.380 +kdv)</t>
  </si>
  <si>
    <t>2018 ve 2019 GİRİŞLİ ÖĞRENCİLER (52.250+kdv)</t>
  </si>
  <si>
    <t>PİLOTAJ 2018 GİRİŞLİ ÖĞRENCİLER (63.280 TL + KDV eğitim ücreti, 13.000 Euro + KDV uçuş okulu ücreti)</t>
  </si>
  <si>
    <t>2018 GİRİŞLİ ÖĞRENCİLER (96.365+kdv)</t>
  </si>
  <si>
    <t>2018 GİRİŞLİ ÖĞRENCİLER (90.850+kdv)</t>
  </si>
  <si>
    <t>2018 GİRİŞLİ ÖĞRENCİLER (46.875+kdv)</t>
  </si>
  <si>
    <t>2017 VE ÖNCESİ GİRİŞLİ ÖĞRENCİLER İNGİLİZCE BÖLÜMLER (30.465 TL+KDV)</t>
  </si>
  <si>
    <t>2017 VE ÖNCESİ GİRİŞLİ ÖĞRENCİLER ÖRGÜN VE İKİNCİ ÖĞRETİM ÖĞRETİM ( 28.605 + KDV)</t>
  </si>
  <si>
    <t>2017 VE ÖNCESİ GİRİŞLİ ÖĞRENCİLER UZAKTAN EĞİTİM YEREL YÖNETİMLER (8.265 TL + KDV)</t>
  </si>
  <si>
    <t>2017 VE ÖNCESİ GİRİŞLİ ÖĞRENCİLER UZAKTAN EĞİTİM İŞ SAĞLIĞI GÜVENLİĞİ (13.345 TL + KDV)</t>
  </si>
  <si>
    <t>2018  VE 2019 GİRİŞLİ ÖĞRENCİLER İNGİLİZCE BÖLÜMLER (33.085 TL+KDV)</t>
  </si>
  <si>
    <t>2018 VE 2019 GİRİŞLİ ÖĞRENCİLER ÖRGÜN VE İKİNCİ ÖĞRETİM ÖĞRETİM ( 31.020 + KDV)</t>
  </si>
  <si>
    <t>2018 VE 2019 GİRİŞLİ ÖĞRENCİLER UZAKTAN EĞİTİM YEREL YÖNETİMLER (8.960 TL + KDV)</t>
  </si>
  <si>
    <t>2018 VE 2019 GİRİŞLİ ÖĞRENCİLER UZAKTAN EĞİTİM İŞ SAĞLIĞI GÜVENLİĞİ (15.855 TL + KDV)</t>
  </si>
  <si>
    <t xml:space="preserve"> 2013 - 2014 - 2015 - 2016 - 2017  GİRİŞLİ ÖĞRENCİLER  (31.020+ KDV)</t>
  </si>
  <si>
    <t>2018 VE 2019  GİRİŞLİ ÖĞRENCİLER  (33.085 + KDV)</t>
  </si>
  <si>
    <t>KASIM</t>
  </si>
  <si>
    <t>isteyebilir.</t>
  </si>
  <si>
    <t>ERKEN KAYIT YENİLEME LİSANS ÖDEME PLANLARI (KDV HARİÇ) 
01- 31 MART 2020 GEÇERLİ FİYATLAR</t>
  </si>
  <si>
    <t>Mütercim Tercümanlıklar, Sosyoloji, Matematik, Sanat ve Tasarım Fakült. (Mimarlık Türkçe-İngliz. hariç),Sağlık Yön. 2012 Girşli Fizik Tedavi reh.,Eğitim Fak.</t>
  </si>
  <si>
    <t>Sağlık Bilimleri Yüksek Okulu (2012 Girişli Fizik tedavi Hariç)</t>
  </si>
  <si>
    <t>İnsan ve Toplum Bilimleri Fakültesi (Psikoloji hariç), İşletme ve Yönetim Bilim. Fakül., Eğitim Fakül, Sanat , Tasarım ve Mimarlık Fakül. (Mimarlık bölüm hariç), Sağlık Bilimleri Fakül (Fizik Tedv Rehb.,Beslen. Diyatetik,Sağlık Yön.)  Uygulamalı Bilimler Y.O. (2013-14-15  Girişli Pilotaj ,Spor Yönetimi hariç)</t>
  </si>
  <si>
    <t>Sağlık Bilim.Fakült. ( Hemşirelik, Çocuk Gelişimi) , Spor Yönetimi</t>
  </si>
  <si>
    <t>İnsan ve Toplum Bilim. Fakült (Psikoloji hariç), İşletme ve Yönetim Bilim. Fakült., Eğitim Fakült , Sanat , Tasarım ve Mimarlık Fakült. (Mimarlık bölüm hariç), Sağlık Bilim. Fakült ( Fizik Tedv. Rehb.,Beslen.Diyatetik,Sağlık Yön.) Uygulamalı Bilim. Y.O.( Spor Yön. hariç)</t>
  </si>
  <si>
    <t xml:space="preserve">Sağlık Bilim. Fakült ( Hemşirelik, Çocuk Gelişimi ) , Spor Yönetimi </t>
  </si>
  <si>
    <t>Ödemelerinizi  kredi kartı ile aşağıdaki linkden yapabilirsiniz.</t>
  </si>
  <si>
    <t>https://eodeme.okan.edu.tr/</t>
  </si>
  <si>
    <t>Peşin Ödemelerde açıklamaya öğrenci adı soyadı belirtilecektir</t>
  </si>
  <si>
    <t>VAKIFBANK A.Ş. KADIKÖY ŞUBESİ</t>
  </si>
  <si>
    <t>LİSANS</t>
  </si>
  <si>
    <t>TR73 0001 5001 5800 7299 0036 06</t>
  </si>
  <si>
    <t xml:space="preserve">isteyebilir. e-devlet şifresi gerekmektedir. </t>
  </si>
  <si>
    <t>ERKEN KAYIT YENİLEME SAĞLIK HİZMETLERİ MESLEK YÜKSEKOKULU ÖDEME 
PLANLARI (KDV HARİÇ) 01- 31 MART 2020 GEÇERLİ FİYATLAR</t>
  </si>
  <si>
    <t>SHMYO</t>
  </si>
  <si>
    <t>TR62 0001 5001 5800 7302 2071 32</t>
  </si>
  <si>
    <t>ERKEN KAYIT YENİLEME MESLEK YÜKSEKOKULU ÖDEME PLANLARI (KDV HARİÇ)
 01- 31 MART 2020 GEÇERLİ FİYATLAR</t>
  </si>
  <si>
    <t>MYO</t>
  </si>
  <si>
    <t>TR44 0001 5001 5800 7299 0036 43</t>
  </si>
  <si>
    <t>YURT KAYIT YENİLEME ÖDEME PLANLARI (KDV HARİÇ) 01-31 MART 2020 GEÇERLİ FİYATLAR</t>
  </si>
  <si>
    <t>C TİPİ 4 KİŞİLİK ODA   KİŞİ BAŞI İLAN EDİLEN ÜCRET   12.640 TL + KDV    ( KIZ/ERKEK )</t>
  </si>
  <si>
    <t>C TİPİ 3 KİŞİLİK ODA   KİŞİ BAŞI İLAN EDİLEN ÜCRET  15.780 TL + KDV   ( KIZ/ERKEK )</t>
  </si>
  <si>
    <t>C TİPİ 2 KİŞİLİK ODA   KİŞİ BAŞI İLAN EDİLEN ÜCRET  22.870 TL + KDV    (  ERKEK ÖĞRENCİ  )</t>
  </si>
  <si>
    <t>C TİPİ 1 KİŞİLİK ODA  KİŞİ BAŞI İLAN EDİLEN ÜCRET  38.970 TL + KDV    ( KIZ/ERKEK )</t>
  </si>
  <si>
    <t>D TİPİ  4 KİŞİLİK ODA  KİŞİ BAŞI İLAN EDİLEN ÜCRET  11.595 TL + KDV    ( KIZ/ERKEK)</t>
  </si>
  <si>
    <t>B TİPİ  4 KİŞİLİK ODA  KİŞİ BAŞI İLAN EDİLEN ÜCRET  14.335 TL + KDV   ( KIZ/ERKEK )</t>
  </si>
  <si>
    <t>B TİPİ  2 KİŞİLİK ODA  KİŞİ BAŞI İLAN EDİLEN ÜCRET  24.800 TL + KDV  ( KIZ/ERKEK )</t>
  </si>
  <si>
    <t>B TİPİ  1 KİŞİLİK ODA  KİŞİ BAŞI İLAN EDİLEN ÜCRET  41.385 TL + KDV  ( KIZ/ERKEK )</t>
  </si>
  <si>
    <t>A TİPİ  2 KİŞİLİK ODA  KİŞİ BAŞI İLAN EDİLEN ÜCRET  27.215 TL + KDV  (  KIZ ÖĞRENCİ )</t>
  </si>
  <si>
    <t>A TİPİ  1 KİŞİLİK ODA  KİŞİ BAŞI İLAN EDİLEN ÜCRET  46.700 TL + KDV   ( KIZ ÖĞRENCİ )</t>
  </si>
  <si>
    <t xml:space="preserve">YURT </t>
  </si>
  <si>
    <t>TR82 0001 5001 5800 7299 0036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</si>
</sst>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b/>
      <sz val="10"/>
      <color rgb="FFFF0000"/>
      <name val="Verdan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10" fontId="2" fillId="0" borderId="0" xfId="1" applyNumberFormat="1" applyFont="1" applyAlignment="1">
      <alignment horizontal="center" wrapText="1"/>
    </xf>
    <xf numFmtId="0" fontId="3" fillId="0" borderId="0" xfId="0" applyFont="1"/>
    <xf numFmtId="3" fontId="3" fillId="0" borderId="0" xfId="0" applyNumberFormat="1" applyFont="1" applyAlignment="1">
      <alignment wrapText="1"/>
    </xf>
    <xf numFmtId="10" fontId="3" fillId="0" borderId="0" xfId="1" applyNumberFormat="1" applyFont="1" applyAlignment="1">
      <alignment wrapText="1"/>
    </xf>
    <xf numFmtId="3" fontId="3" fillId="0" borderId="0" xfId="0" applyNumberFormat="1" applyFont="1"/>
    <xf numFmtId="10" fontId="3" fillId="0" borderId="0" xfId="1" applyNumberFormat="1" applyFont="1"/>
    <xf numFmtId="3" fontId="4" fillId="0" borderId="0" xfId="0" applyNumberFormat="1" applyFont="1" applyBorder="1"/>
    <xf numFmtId="10" fontId="4" fillId="0" borderId="0" xfId="1" applyNumberFormat="1" applyFont="1" applyBorder="1"/>
    <xf numFmtId="0" fontId="4" fillId="0" borderId="0" xfId="0" applyFont="1"/>
    <xf numFmtId="3" fontId="4" fillId="0" borderId="1" xfId="0" applyNumberFormat="1" applyFont="1" applyBorder="1"/>
    <xf numFmtId="3" fontId="4" fillId="0" borderId="0" xfId="1" applyNumberFormat="1" applyFont="1" applyBorder="1"/>
    <xf numFmtId="3" fontId="3" fillId="0" borderId="1" xfId="0" applyNumberFormat="1" applyFont="1" applyBorder="1"/>
    <xf numFmtId="9" fontId="3" fillId="0" borderId="0" xfId="1" applyNumberFormat="1" applyFont="1" applyBorder="1"/>
    <xf numFmtId="3" fontId="0" fillId="0" borderId="0" xfId="0" applyNumberFormat="1"/>
    <xf numFmtId="3" fontId="4" fillId="0" borderId="0" xfId="0" applyNumberFormat="1" applyFont="1"/>
    <xf numFmtId="10" fontId="4" fillId="0" borderId="0" xfId="1" applyNumberFormat="1" applyFont="1"/>
    <xf numFmtId="9" fontId="3" fillId="0" borderId="0" xfId="1" applyNumberFormat="1" applyFont="1"/>
    <xf numFmtId="9" fontId="4" fillId="0" borderId="0" xfId="1" applyNumberFormat="1" applyFont="1"/>
    <xf numFmtId="3" fontId="2" fillId="0" borderId="0" xfId="0" applyNumberFormat="1" applyFont="1" applyAlignment="1"/>
    <xf numFmtId="3" fontId="3" fillId="0" borderId="0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2" fillId="0" borderId="0" xfId="0" applyNumberFormat="1" applyFont="1" applyAlignment="1">
      <alignment horizontal="center" wrapText="1"/>
    </xf>
    <xf numFmtId="164" fontId="3" fillId="0" borderId="0" xfId="1" applyNumberFormat="1" applyFont="1" applyBorder="1"/>
    <xf numFmtId="3" fontId="2" fillId="0" borderId="0" xfId="0" applyNumberFormat="1" applyFont="1" applyAlignment="1">
      <alignment horizontal="center" wrapText="1"/>
    </xf>
    <xf numFmtId="3" fontId="5" fillId="0" borderId="0" xfId="0" applyNumberFormat="1" applyFont="1" applyBorder="1"/>
    <xf numFmtId="10" fontId="5" fillId="0" borderId="0" xfId="1" applyNumberFormat="1" applyFont="1" applyBorder="1"/>
    <xf numFmtId="0" fontId="5" fillId="0" borderId="0" xfId="0" applyFont="1"/>
    <xf numFmtId="0" fontId="6" fillId="0" borderId="0" xfId="2"/>
    <xf numFmtId="4" fontId="4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4" fillId="0" borderId="2" xfId="0" applyNumberFormat="1" applyFont="1" applyBorder="1" applyAlignment="1">
      <alignment horizontal="left" wrapText="1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odeme.okan.edu.t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odeme.okan.edu.t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odeme.okan.edu.t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odeme.okan.edu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5"/>
  <sheetViews>
    <sheetView tabSelected="1" topLeftCell="A129" workbookViewId="0">
      <selection activeCell="R152" sqref="R152"/>
    </sheetView>
  </sheetViews>
  <sheetFormatPr defaultColWidth="9.140625" defaultRowHeight="12.75" x14ac:dyDescent="0.2"/>
  <cols>
    <col min="1" max="1" width="16" style="2" customWidth="1"/>
    <col min="2" max="2" width="16.85546875" style="2" bestFit="1" customWidth="1"/>
    <col min="3" max="4" width="12" style="2" customWidth="1"/>
    <col min="5" max="5" width="11.85546875" style="2" customWidth="1"/>
    <col min="6" max="6" width="11.42578125" style="2" customWidth="1"/>
    <col min="7" max="7" width="10" style="2" customWidth="1"/>
    <col min="8" max="8" width="11.5703125" style="2" customWidth="1"/>
    <col min="9" max="9" width="11.140625" style="2" customWidth="1"/>
    <col min="10" max="10" width="10.85546875" style="2" customWidth="1"/>
    <col min="11" max="11" width="12.5703125" style="2" customWidth="1"/>
    <col min="12" max="12" width="9.5703125" style="6" hidden="1" customWidth="1"/>
    <col min="13" max="16" width="0" style="2" hidden="1" customWidth="1"/>
    <col min="17" max="17" width="9.140625" style="2"/>
    <col min="18" max="18" width="11.28515625" style="2" bestFit="1" customWidth="1"/>
    <col min="19" max="16384" width="9.140625" style="2"/>
  </cols>
  <sheetData>
    <row r="2" spans="1:16" ht="60.75" customHeight="1" x14ac:dyDescent="0.25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9" customFormat="1" ht="13.7" customHeight="1" x14ac:dyDescent="0.2">
      <c r="A4" s="7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6" s="9" customFormat="1" x14ac:dyDescent="0.2">
      <c r="A5" s="10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56</v>
      </c>
      <c r="K5" s="10" t="s">
        <v>8</v>
      </c>
      <c r="L5" s="11">
        <v>51975</v>
      </c>
    </row>
    <row r="6" spans="1:16" ht="15" x14ac:dyDescent="0.25">
      <c r="A6" s="12" t="s">
        <v>0</v>
      </c>
      <c r="B6" s="12">
        <f>M6</f>
        <v>49896</v>
      </c>
      <c r="C6" s="12"/>
      <c r="D6" s="12"/>
      <c r="E6" s="12"/>
      <c r="F6" s="12"/>
      <c r="G6" s="12"/>
      <c r="H6" s="12"/>
      <c r="I6" s="12"/>
      <c r="J6" s="12"/>
      <c r="K6" s="12">
        <f>SUM(B6:G6)</f>
        <v>49896</v>
      </c>
      <c r="L6" s="25">
        <f>(M6-L5)/L5</f>
        <v>-0.04</v>
      </c>
      <c r="M6">
        <f>L5*0.96</f>
        <v>49896</v>
      </c>
      <c r="N6"/>
    </row>
    <row r="7" spans="1:16" ht="15" x14ac:dyDescent="0.25">
      <c r="A7" s="12" t="s">
        <v>9</v>
      </c>
      <c r="B7" s="12">
        <f>L5/4</f>
        <v>12993.75</v>
      </c>
      <c r="C7" s="12">
        <f>N7</f>
        <v>9485.4375</v>
      </c>
      <c r="D7" s="12">
        <f>C7</f>
        <v>9485.4375</v>
      </c>
      <c r="E7" s="12">
        <f>D7</f>
        <v>9485.4375</v>
      </c>
      <c r="F7" s="12">
        <f>E7</f>
        <v>9485.4375</v>
      </c>
      <c r="G7" s="12"/>
      <c r="H7" s="12"/>
      <c r="I7" s="12"/>
      <c r="J7" s="12"/>
      <c r="K7" s="12">
        <f>SUM(B7:G7)</f>
        <v>50935.5</v>
      </c>
      <c r="L7" s="25">
        <f>(M7-L5)/L5</f>
        <v>-0.02</v>
      </c>
      <c r="M7">
        <f>L5*0.98</f>
        <v>50935.5</v>
      </c>
      <c r="N7" s="14">
        <f>(M7-B7)/4</f>
        <v>9485.4375</v>
      </c>
    </row>
    <row r="8" spans="1:16" ht="15" x14ac:dyDescent="0.25">
      <c r="A8" s="12" t="s">
        <v>10</v>
      </c>
      <c r="B8" s="12">
        <f>L5/4</f>
        <v>12993.75</v>
      </c>
      <c r="C8" s="12">
        <f>N8</f>
        <v>4970.1093749999991</v>
      </c>
      <c r="D8" s="12">
        <f>C8</f>
        <v>4970.1093749999991</v>
      </c>
      <c r="E8" s="12">
        <f t="shared" ref="E8:J8" si="0">D8</f>
        <v>4970.1093749999991</v>
      </c>
      <c r="F8" s="12">
        <f t="shared" si="0"/>
        <v>4970.1093749999991</v>
      </c>
      <c r="G8" s="12">
        <f t="shared" si="0"/>
        <v>4970.1093749999991</v>
      </c>
      <c r="H8" s="12">
        <f t="shared" si="0"/>
        <v>4970.1093749999991</v>
      </c>
      <c r="I8" s="12">
        <f t="shared" si="0"/>
        <v>4970.1093749999991</v>
      </c>
      <c r="J8" s="12">
        <f t="shared" si="0"/>
        <v>4970.1093749999991</v>
      </c>
      <c r="K8" s="12">
        <f>SUM(B8:J8)</f>
        <v>52754.625</v>
      </c>
      <c r="L8" s="25">
        <f>(M8-L5)/L5</f>
        <v>1.4999999999999861E-2</v>
      </c>
      <c r="M8" s="14">
        <f>L5*1.015</f>
        <v>52754.624999999993</v>
      </c>
      <c r="N8" s="14">
        <f>(M8-B8)/8</f>
        <v>4970.1093749999991</v>
      </c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6" s="9" customFormat="1" x14ac:dyDescent="0.2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P11" s="2"/>
    </row>
    <row r="12" spans="1:16" s="9" customFormat="1" ht="18.75" customHeight="1" x14ac:dyDescent="0.2">
      <c r="A12" s="15" t="s">
        <v>59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P12" s="2"/>
    </row>
    <row r="13" spans="1:16" s="9" customFormat="1" x14ac:dyDescent="0.2">
      <c r="A13" s="10"/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56</v>
      </c>
      <c r="K13" s="10" t="s">
        <v>8</v>
      </c>
      <c r="L13" s="11">
        <v>51975</v>
      </c>
      <c r="P13" s="2"/>
    </row>
    <row r="14" spans="1:16" ht="15" x14ac:dyDescent="0.25">
      <c r="A14" s="12" t="s">
        <v>0</v>
      </c>
      <c r="B14" s="12">
        <f>M14</f>
        <v>49896</v>
      </c>
      <c r="C14" s="12"/>
      <c r="D14" s="12"/>
      <c r="E14" s="12"/>
      <c r="F14" s="12"/>
      <c r="G14" s="12"/>
      <c r="H14" s="12"/>
      <c r="I14" s="12"/>
      <c r="J14" s="12"/>
      <c r="K14" s="12">
        <f>SUM(B14:G14)</f>
        <v>49896</v>
      </c>
      <c r="L14" s="13">
        <f>(M14-L13)/L13</f>
        <v>-0.04</v>
      </c>
      <c r="M14">
        <f>L13*0.96</f>
        <v>49896</v>
      </c>
      <c r="N14"/>
    </row>
    <row r="15" spans="1:16" ht="15" x14ac:dyDescent="0.25">
      <c r="A15" s="12" t="s">
        <v>9</v>
      </c>
      <c r="B15" s="12">
        <f>L13/4</f>
        <v>12993.75</v>
      </c>
      <c r="C15" s="12">
        <f>N15</f>
        <v>9485.4375</v>
      </c>
      <c r="D15" s="12">
        <f>C15</f>
        <v>9485.4375</v>
      </c>
      <c r="E15" s="12">
        <f>D15</f>
        <v>9485.4375</v>
      </c>
      <c r="F15" s="12">
        <f>E15</f>
        <v>9485.4375</v>
      </c>
      <c r="G15" s="12"/>
      <c r="H15" s="12"/>
      <c r="I15" s="12"/>
      <c r="J15" s="12"/>
      <c r="K15" s="12">
        <f>SUM(B15:G15)</f>
        <v>50935.5</v>
      </c>
      <c r="L15" s="13">
        <f>(M15-L13)/L13</f>
        <v>-0.02</v>
      </c>
      <c r="M15">
        <f>L13*0.98</f>
        <v>50935.5</v>
      </c>
      <c r="N15" s="14">
        <f>(M15-B15)/4</f>
        <v>9485.4375</v>
      </c>
    </row>
    <row r="16" spans="1:16" ht="15" x14ac:dyDescent="0.25">
      <c r="A16" s="12" t="s">
        <v>10</v>
      </c>
      <c r="B16" s="12">
        <f>L13/4</f>
        <v>12993.75</v>
      </c>
      <c r="C16" s="12">
        <f>N16</f>
        <v>4970.1093749999991</v>
      </c>
      <c r="D16" s="12">
        <f>C16</f>
        <v>4970.1093749999991</v>
      </c>
      <c r="E16" s="12">
        <f t="shared" ref="E16:J16" si="1">D16</f>
        <v>4970.1093749999991</v>
      </c>
      <c r="F16" s="12">
        <f t="shared" si="1"/>
        <v>4970.1093749999991</v>
      </c>
      <c r="G16" s="12">
        <f t="shared" si="1"/>
        <v>4970.1093749999991</v>
      </c>
      <c r="H16" s="12">
        <f t="shared" si="1"/>
        <v>4970.1093749999991</v>
      </c>
      <c r="I16" s="12">
        <f t="shared" si="1"/>
        <v>4970.1093749999991</v>
      </c>
      <c r="J16" s="12">
        <f t="shared" si="1"/>
        <v>4970.1093749999991</v>
      </c>
      <c r="K16" s="12">
        <f>SUM(B16:J16)</f>
        <v>52754.625</v>
      </c>
      <c r="L16" s="13">
        <f>(M16-L13)/L13</f>
        <v>1.4999999999999861E-2</v>
      </c>
      <c r="M16" s="14">
        <f>L13*1.015</f>
        <v>52754.624999999993</v>
      </c>
      <c r="N16" s="14">
        <f>(M16-B16)/8</f>
        <v>4970.1093749999991</v>
      </c>
    </row>
    <row r="17" spans="1: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7"/>
    </row>
    <row r="18" spans="1:16" s="9" customFormat="1" x14ac:dyDescent="0.2">
      <c r="A18" s="15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8"/>
      <c r="P18" s="2"/>
    </row>
    <row r="19" spans="1:16" s="9" customFormat="1" x14ac:dyDescent="0.2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P19" s="2"/>
    </row>
    <row r="20" spans="1:16" s="9" customFormat="1" x14ac:dyDescent="0.2">
      <c r="A20" s="10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56</v>
      </c>
      <c r="K20" s="10" t="s">
        <v>8</v>
      </c>
      <c r="L20" s="11">
        <v>53765</v>
      </c>
      <c r="P20" s="2"/>
    </row>
    <row r="21" spans="1:16" ht="15" x14ac:dyDescent="0.25">
      <c r="A21" s="12" t="s">
        <v>0</v>
      </c>
      <c r="B21" s="12">
        <f>M21</f>
        <v>51614.400000000001</v>
      </c>
      <c r="C21" s="12"/>
      <c r="D21" s="12"/>
      <c r="E21" s="12"/>
      <c r="F21" s="12"/>
      <c r="G21" s="12"/>
      <c r="H21" s="12"/>
      <c r="I21" s="12"/>
      <c r="J21" s="12"/>
      <c r="K21" s="12">
        <f>SUM(B21:G21)</f>
        <v>51614.400000000001</v>
      </c>
      <c r="L21" s="13">
        <f>(M21-L20)/L20</f>
        <v>-3.9999999999999973E-2</v>
      </c>
      <c r="M21">
        <f>L20*0.96</f>
        <v>51614.400000000001</v>
      </c>
      <c r="N21"/>
    </row>
    <row r="22" spans="1:16" ht="15" x14ac:dyDescent="0.25">
      <c r="A22" s="12" t="s">
        <v>9</v>
      </c>
      <c r="B22" s="12">
        <f>L20/4</f>
        <v>13441.25</v>
      </c>
      <c r="C22" s="12">
        <f>N22</f>
        <v>9812.1124999999993</v>
      </c>
      <c r="D22" s="12">
        <f>C22</f>
        <v>9812.1124999999993</v>
      </c>
      <c r="E22" s="12">
        <f>D22</f>
        <v>9812.1124999999993</v>
      </c>
      <c r="F22" s="12">
        <f>E22</f>
        <v>9812.1124999999993</v>
      </c>
      <c r="G22" s="12"/>
      <c r="H22" s="12"/>
      <c r="I22" s="12"/>
      <c r="J22" s="12"/>
      <c r="K22" s="12">
        <f>SUM(B22:G22)</f>
        <v>52689.7</v>
      </c>
      <c r="L22" s="13">
        <f>(M22-L20)/L20</f>
        <v>-2.0000000000000052E-2</v>
      </c>
      <c r="M22">
        <f>L20*0.98</f>
        <v>52689.7</v>
      </c>
      <c r="N22" s="14">
        <f>(M22-B22)/4</f>
        <v>9812.1124999999993</v>
      </c>
    </row>
    <row r="23" spans="1:16" ht="15" x14ac:dyDescent="0.25">
      <c r="A23" s="12" t="s">
        <v>10</v>
      </c>
      <c r="B23" s="12">
        <f>L20/4</f>
        <v>13441.25</v>
      </c>
      <c r="C23" s="12">
        <f>N23</f>
        <v>5141.2781249999989</v>
      </c>
      <c r="D23" s="12">
        <f>C23</f>
        <v>5141.2781249999989</v>
      </c>
      <c r="E23" s="12">
        <f t="shared" ref="E23:J23" si="2">D23</f>
        <v>5141.2781249999989</v>
      </c>
      <c r="F23" s="12">
        <f t="shared" si="2"/>
        <v>5141.2781249999989</v>
      </c>
      <c r="G23" s="12">
        <f t="shared" si="2"/>
        <v>5141.2781249999989</v>
      </c>
      <c r="H23" s="12">
        <f t="shared" si="2"/>
        <v>5141.2781249999989</v>
      </c>
      <c r="I23" s="12">
        <f t="shared" si="2"/>
        <v>5141.2781249999989</v>
      </c>
      <c r="J23" s="12">
        <f t="shared" si="2"/>
        <v>5141.2781249999989</v>
      </c>
      <c r="K23" s="12">
        <f>SUM(B23:J23)</f>
        <v>54571.474999999977</v>
      </c>
      <c r="L23" s="13">
        <f>(M23-L20)/L20</f>
        <v>1.4999999999999838E-2</v>
      </c>
      <c r="M23" s="14">
        <f>L20*1.015</f>
        <v>54571.474999999991</v>
      </c>
      <c r="N23" s="14">
        <f>(M23-B23)/8</f>
        <v>5141.2781249999989</v>
      </c>
    </row>
    <row r="24" spans="1:1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O24" s="5"/>
    </row>
    <row r="25" spans="1:16" s="9" customFormat="1" x14ac:dyDescent="0.2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P25" s="2"/>
    </row>
    <row r="26" spans="1:16" s="9" customFormat="1" x14ac:dyDescent="0.2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P26" s="2"/>
    </row>
    <row r="27" spans="1:16" s="9" customFormat="1" x14ac:dyDescent="0.2">
      <c r="A27" s="10"/>
      <c r="B27" s="10" t="s">
        <v>0</v>
      </c>
      <c r="C27" s="10" t="s">
        <v>1</v>
      </c>
      <c r="D27" s="10" t="s">
        <v>2</v>
      </c>
      <c r="E27" s="10" t="s">
        <v>3</v>
      </c>
      <c r="F27" s="10" t="s">
        <v>4</v>
      </c>
      <c r="G27" s="10" t="s">
        <v>5</v>
      </c>
      <c r="H27" s="10" t="s">
        <v>6</v>
      </c>
      <c r="I27" s="10" t="s">
        <v>7</v>
      </c>
      <c r="J27" s="10" t="s">
        <v>56</v>
      </c>
      <c r="K27" s="10" t="s">
        <v>8</v>
      </c>
      <c r="L27" s="11">
        <v>58315</v>
      </c>
      <c r="P27" s="2"/>
    </row>
    <row r="28" spans="1:16" ht="15" x14ac:dyDescent="0.25">
      <c r="A28" s="12" t="s">
        <v>0</v>
      </c>
      <c r="B28" s="12">
        <f>M28</f>
        <v>55982.400000000001</v>
      </c>
      <c r="C28" s="12"/>
      <c r="D28" s="12"/>
      <c r="E28" s="12"/>
      <c r="F28" s="12"/>
      <c r="G28" s="12"/>
      <c r="H28" s="12"/>
      <c r="I28" s="12"/>
      <c r="J28" s="12"/>
      <c r="K28" s="12">
        <f>SUM(B28:G28)</f>
        <v>55982.400000000001</v>
      </c>
      <c r="L28" s="13">
        <f>(M28-L27)/L27</f>
        <v>-3.9999999999999973E-2</v>
      </c>
      <c r="M28">
        <f>L27*0.96</f>
        <v>55982.400000000001</v>
      </c>
      <c r="N28"/>
    </row>
    <row r="29" spans="1:16" ht="15" x14ac:dyDescent="0.25">
      <c r="A29" s="12" t="s">
        <v>9</v>
      </c>
      <c r="B29" s="12">
        <f>L27/4</f>
        <v>14578.75</v>
      </c>
      <c r="C29" s="12">
        <f>N29</f>
        <v>10642.487499999999</v>
      </c>
      <c r="D29" s="12">
        <f>C29</f>
        <v>10642.487499999999</v>
      </c>
      <c r="E29" s="12">
        <f>D29</f>
        <v>10642.487499999999</v>
      </c>
      <c r="F29" s="12">
        <f>E29</f>
        <v>10642.487499999999</v>
      </c>
      <c r="G29" s="12"/>
      <c r="H29" s="12"/>
      <c r="I29" s="12"/>
      <c r="J29" s="12"/>
      <c r="K29" s="12">
        <f>SUM(B29:G29)</f>
        <v>57148.7</v>
      </c>
      <c r="L29" s="13">
        <f>(M29-L27)/L27</f>
        <v>-2.0000000000000049E-2</v>
      </c>
      <c r="M29">
        <f>L27*0.98</f>
        <v>57148.7</v>
      </c>
      <c r="N29" s="14">
        <f>(M29-B29)/4</f>
        <v>10642.487499999999</v>
      </c>
    </row>
    <row r="30" spans="1:16" ht="15" x14ac:dyDescent="0.25">
      <c r="A30" s="12" t="s">
        <v>10</v>
      </c>
      <c r="B30" s="12">
        <f>L27/4</f>
        <v>14578.75</v>
      </c>
      <c r="C30" s="12">
        <f>N30</f>
        <v>5576.3718749999989</v>
      </c>
      <c r="D30" s="12">
        <f>C30</f>
        <v>5576.3718749999989</v>
      </c>
      <c r="E30" s="12">
        <f t="shared" ref="E30:J30" si="3">D30</f>
        <v>5576.3718749999989</v>
      </c>
      <c r="F30" s="12">
        <f t="shared" si="3"/>
        <v>5576.3718749999989</v>
      </c>
      <c r="G30" s="12">
        <f t="shared" si="3"/>
        <v>5576.3718749999989</v>
      </c>
      <c r="H30" s="12">
        <f t="shared" si="3"/>
        <v>5576.3718749999989</v>
      </c>
      <c r="I30" s="12">
        <f t="shared" si="3"/>
        <v>5576.3718749999989</v>
      </c>
      <c r="J30" s="12">
        <f t="shared" si="3"/>
        <v>5576.3718749999989</v>
      </c>
      <c r="K30" s="12">
        <f>SUM(B30:J30)</f>
        <v>59189.724999999977</v>
      </c>
      <c r="L30" s="13">
        <f>(M30-L27)/L27</f>
        <v>1.499999999999985E-2</v>
      </c>
      <c r="M30" s="14">
        <f>L27*1.015</f>
        <v>59189.724999999991</v>
      </c>
      <c r="N30" s="14">
        <f>(M30-B30)/8</f>
        <v>5576.3718749999989</v>
      </c>
      <c r="O30" s="5"/>
    </row>
    <row r="31" spans="1:16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6" s="9" customFormat="1" x14ac:dyDescent="0.2">
      <c r="A32" s="15" t="s">
        <v>28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1:15" s="9" customFormat="1" x14ac:dyDescent="0.2">
      <c r="A33" s="15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5" s="9" customFormat="1" x14ac:dyDescent="0.2">
      <c r="A34" s="10"/>
      <c r="B34" s="10" t="s">
        <v>0</v>
      </c>
      <c r="C34" s="10" t="s">
        <v>1</v>
      </c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0" t="s">
        <v>56</v>
      </c>
      <c r="K34" s="10" t="s">
        <v>8</v>
      </c>
      <c r="L34" s="11">
        <v>43700</v>
      </c>
    </row>
    <row r="35" spans="1:15" ht="15" x14ac:dyDescent="0.25">
      <c r="A35" s="12" t="s">
        <v>0</v>
      </c>
      <c r="B35" s="12">
        <f>M35</f>
        <v>41952</v>
      </c>
      <c r="C35" s="12"/>
      <c r="D35" s="12"/>
      <c r="E35" s="12"/>
      <c r="F35" s="12"/>
      <c r="G35" s="12"/>
      <c r="H35" s="12"/>
      <c r="I35" s="12"/>
      <c r="J35" s="12"/>
      <c r="K35" s="12">
        <f>SUM(B35:G35)</f>
        <v>41952</v>
      </c>
      <c r="L35" s="13">
        <f>(M35-L34)/L34</f>
        <v>-0.04</v>
      </c>
      <c r="M35">
        <f>L34*0.96</f>
        <v>41952</v>
      </c>
      <c r="N35"/>
    </row>
    <row r="36" spans="1:15" ht="15" x14ac:dyDescent="0.25">
      <c r="A36" s="12" t="s">
        <v>9</v>
      </c>
      <c r="B36" s="12">
        <f>L34/4</f>
        <v>10925</v>
      </c>
      <c r="C36" s="12">
        <f>N36</f>
        <v>7975.25</v>
      </c>
      <c r="D36" s="12">
        <f>C36</f>
        <v>7975.25</v>
      </c>
      <c r="E36" s="12">
        <f>D36</f>
        <v>7975.25</v>
      </c>
      <c r="F36" s="12">
        <f>E36</f>
        <v>7975.25</v>
      </c>
      <c r="G36" s="12"/>
      <c r="H36" s="12"/>
      <c r="I36" s="12"/>
      <c r="J36" s="12"/>
      <c r="K36" s="12">
        <f>SUM(B36:G36)</f>
        <v>42826</v>
      </c>
      <c r="L36" s="13">
        <f>(M36-L34)/L34</f>
        <v>-0.02</v>
      </c>
      <c r="M36">
        <f>L34*0.98</f>
        <v>42826</v>
      </c>
      <c r="N36" s="14">
        <f>(M36-B36)/4</f>
        <v>7975.25</v>
      </c>
    </row>
    <row r="37" spans="1:15" ht="15" x14ac:dyDescent="0.25">
      <c r="A37" s="12" t="s">
        <v>10</v>
      </c>
      <c r="B37" s="12">
        <f>L34/4</f>
        <v>10925</v>
      </c>
      <c r="C37" s="12">
        <f>N37</f>
        <v>4178.8124999999991</v>
      </c>
      <c r="D37" s="12">
        <f>C37</f>
        <v>4178.8124999999991</v>
      </c>
      <c r="E37" s="12">
        <f t="shared" ref="E37:J37" si="4">D37</f>
        <v>4178.8124999999991</v>
      </c>
      <c r="F37" s="12">
        <f t="shared" si="4"/>
        <v>4178.8124999999991</v>
      </c>
      <c r="G37" s="12">
        <f t="shared" si="4"/>
        <v>4178.8124999999991</v>
      </c>
      <c r="H37" s="12">
        <f t="shared" si="4"/>
        <v>4178.8124999999991</v>
      </c>
      <c r="I37" s="12">
        <f t="shared" si="4"/>
        <v>4178.8124999999991</v>
      </c>
      <c r="J37" s="12">
        <f t="shared" si="4"/>
        <v>4178.8124999999991</v>
      </c>
      <c r="K37" s="12">
        <f>SUM(B37:J37)</f>
        <v>44355.5</v>
      </c>
      <c r="L37" s="13">
        <f>(M37-L34)/L34</f>
        <v>1.4999999999999833E-2</v>
      </c>
      <c r="M37" s="14">
        <f>L34*1.015</f>
        <v>44355.499999999993</v>
      </c>
      <c r="N37" s="14">
        <f>(M37-B37)/8</f>
        <v>4178.8124999999991</v>
      </c>
      <c r="O37" s="5"/>
    </row>
    <row r="38" spans="1: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5" s="9" customForma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</row>
    <row r="40" spans="1:15" s="9" customFormat="1" x14ac:dyDescent="0.2">
      <c r="A40" s="15" t="s">
        <v>11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</row>
    <row r="41" spans="1:15" s="9" customFormat="1" x14ac:dyDescent="0.2">
      <c r="A41" s="10"/>
      <c r="B41" s="10" t="s">
        <v>0</v>
      </c>
      <c r="C41" s="10" t="s">
        <v>1</v>
      </c>
      <c r="D41" s="10" t="s">
        <v>2</v>
      </c>
      <c r="E41" s="10" t="s">
        <v>3</v>
      </c>
      <c r="F41" s="10" t="s">
        <v>4</v>
      </c>
      <c r="G41" s="10" t="s">
        <v>5</v>
      </c>
      <c r="H41" s="10" t="s">
        <v>6</v>
      </c>
      <c r="I41" s="10" t="s">
        <v>7</v>
      </c>
      <c r="J41" s="10" t="s">
        <v>56</v>
      </c>
      <c r="K41" s="10" t="s">
        <v>8</v>
      </c>
      <c r="L41" s="11">
        <v>34465</v>
      </c>
    </row>
    <row r="42" spans="1:15" ht="15" x14ac:dyDescent="0.25">
      <c r="A42" s="12" t="s">
        <v>0</v>
      </c>
      <c r="B42" s="12">
        <f>M42</f>
        <v>33086.400000000001</v>
      </c>
      <c r="C42" s="12"/>
      <c r="D42" s="12"/>
      <c r="E42" s="12"/>
      <c r="F42" s="12"/>
      <c r="G42" s="12"/>
      <c r="H42" s="12"/>
      <c r="I42" s="12"/>
      <c r="J42" s="12"/>
      <c r="K42" s="12">
        <f>SUM(B42:G42)</f>
        <v>33086.400000000001</v>
      </c>
      <c r="L42" s="13">
        <f>(M42-L41)/L41</f>
        <v>-3.9999999999999959E-2</v>
      </c>
      <c r="M42">
        <f>L41*0.96</f>
        <v>33086.400000000001</v>
      </c>
      <c r="N42"/>
    </row>
    <row r="43" spans="1:15" ht="15" x14ac:dyDescent="0.25">
      <c r="A43" s="12" t="s">
        <v>9</v>
      </c>
      <c r="B43" s="12">
        <f>L41/4</f>
        <v>8616.25</v>
      </c>
      <c r="C43" s="12">
        <f>N43</f>
        <v>6289.8624999999993</v>
      </c>
      <c r="D43" s="12">
        <f>C43</f>
        <v>6289.8624999999993</v>
      </c>
      <c r="E43" s="12">
        <f>D43</f>
        <v>6289.8624999999993</v>
      </c>
      <c r="F43" s="12">
        <f>E43</f>
        <v>6289.8624999999993</v>
      </c>
      <c r="G43" s="12"/>
      <c r="H43" s="12"/>
      <c r="I43" s="12"/>
      <c r="J43" s="12"/>
      <c r="K43" s="12">
        <f>SUM(B43:G43)</f>
        <v>33775.699999999997</v>
      </c>
      <c r="L43" s="13">
        <f>(M43-L41)/L41</f>
        <v>-2.0000000000000084E-2</v>
      </c>
      <c r="M43">
        <f>L41*0.98</f>
        <v>33775.699999999997</v>
      </c>
      <c r="N43" s="14">
        <f>(M43-B43)/4</f>
        <v>6289.8624999999993</v>
      </c>
    </row>
    <row r="44" spans="1:15" ht="15" x14ac:dyDescent="0.25">
      <c r="A44" s="12" t="s">
        <v>10</v>
      </c>
      <c r="B44" s="12">
        <f>L41/4</f>
        <v>8616.25</v>
      </c>
      <c r="C44" s="12">
        <f>N44</f>
        <v>3295.7156249999998</v>
      </c>
      <c r="D44" s="12">
        <f>C44</f>
        <v>3295.7156249999998</v>
      </c>
      <c r="E44" s="12">
        <f t="shared" ref="E44:J44" si="5">D44</f>
        <v>3295.7156249999998</v>
      </c>
      <c r="F44" s="12">
        <f t="shared" si="5"/>
        <v>3295.7156249999998</v>
      </c>
      <c r="G44" s="12">
        <f t="shared" si="5"/>
        <v>3295.7156249999998</v>
      </c>
      <c r="H44" s="12">
        <f t="shared" si="5"/>
        <v>3295.7156249999998</v>
      </c>
      <c r="I44" s="12">
        <f t="shared" si="5"/>
        <v>3295.7156249999998</v>
      </c>
      <c r="J44" s="12">
        <f t="shared" si="5"/>
        <v>3295.7156249999998</v>
      </c>
      <c r="K44" s="12">
        <f>SUM(B44:J44)</f>
        <v>34981.975000000006</v>
      </c>
      <c r="L44" s="13">
        <f>(M44-L41)/L41</f>
        <v>1.4999999999999958E-2</v>
      </c>
      <c r="M44" s="14">
        <f>L41*1.015</f>
        <v>34981.974999999999</v>
      </c>
      <c r="N44" s="14">
        <f>(M44-B44)/8</f>
        <v>3295.7156249999998</v>
      </c>
      <c r="O44" s="5"/>
    </row>
    <row r="45" spans="1: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5" x14ac:dyDescent="0.2">
      <c r="A46" s="15" t="s">
        <v>30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9"/>
      <c r="N46" s="9"/>
    </row>
    <row r="47" spans="1:15" ht="51.75" customHeight="1" x14ac:dyDescent="0.2">
      <c r="A47" s="33" t="s">
        <v>61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6"/>
      <c r="M47" s="9"/>
      <c r="N47" s="9"/>
    </row>
    <row r="48" spans="1:15" x14ac:dyDescent="0.2">
      <c r="A48" s="10"/>
      <c r="B48" s="10" t="s">
        <v>0</v>
      </c>
      <c r="C48" s="10" t="s">
        <v>1</v>
      </c>
      <c r="D48" s="10" t="s">
        <v>2</v>
      </c>
      <c r="E48" s="10" t="s">
        <v>3</v>
      </c>
      <c r="F48" s="10" t="s">
        <v>4</v>
      </c>
      <c r="G48" s="10" t="s">
        <v>5</v>
      </c>
      <c r="H48" s="10" t="s">
        <v>6</v>
      </c>
      <c r="I48" s="10" t="s">
        <v>7</v>
      </c>
      <c r="J48" s="10" t="s">
        <v>56</v>
      </c>
      <c r="K48" s="10" t="s">
        <v>8</v>
      </c>
      <c r="L48" s="11">
        <v>57900</v>
      </c>
      <c r="M48" s="9"/>
      <c r="N48" s="9"/>
    </row>
    <row r="49" spans="1:14" ht="15" x14ac:dyDescent="0.25">
      <c r="A49" s="12" t="s">
        <v>0</v>
      </c>
      <c r="B49" s="12">
        <f>M49</f>
        <v>55584</v>
      </c>
      <c r="C49" s="12"/>
      <c r="D49" s="12"/>
      <c r="E49" s="12"/>
      <c r="F49" s="12"/>
      <c r="G49" s="12"/>
      <c r="H49" s="12"/>
      <c r="I49" s="12"/>
      <c r="J49" s="12"/>
      <c r="K49" s="12">
        <f>SUM(B49:G49)</f>
        <v>55584</v>
      </c>
      <c r="L49" s="13">
        <f>(M49-L48)/L48</f>
        <v>-0.04</v>
      </c>
      <c r="M49">
        <f>L48*0.96</f>
        <v>55584</v>
      </c>
      <c r="N49"/>
    </row>
    <row r="50" spans="1:14" ht="15" x14ac:dyDescent="0.25">
      <c r="A50" s="12" t="s">
        <v>9</v>
      </c>
      <c r="B50" s="12">
        <f>L48/4</f>
        <v>14475</v>
      </c>
      <c r="C50" s="12">
        <f>N50</f>
        <v>10566.75</v>
      </c>
      <c r="D50" s="12">
        <f>C50</f>
        <v>10566.75</v>
      </c>
      <c r="E50" s="12">
        <f>D50</f>
        <v>10566.75</v>
      </c>
      <c r="F50" s="12">
        <f>E50</f>
        <v>10566.75</v>
      </c>
      <c r="G50" s="12"/>
      <c r="H50" s="12"/>
      <c r="I50" s="12"/>
      <c r="J50" s="12"/>
      <c r="K50" s="12">
        <f>SUM(B50:G50)</f>
        <v>56742</v>
      </c>
      <c r="L50" s="13">
        <f>(M50-L48)/L48</f>
        <v>-0.02</v>
      </c>
      <c r="M50">
        <f>L48*0.98</f>
        <v>56742</v>
      </c>
      <c r="N50" s="14">
        <f>(M50-B50)/4</f>
        <v>10566.75</v>
      </c>
    </row>
    <row r="51" spans="1:14" ht="15" x14ac:dyDescent="0.25">
      <c r="A51" s="12" t="s">
        <v>10</v>
      </c>
      <c r="B51" s="12">
        <f>L48/4</f>
        <v>14475</v>
      </c>
      <c r="C51" s="12">
        <f>N51</f>
        <v>5536.6874999999991</v>
      </c>
      <c r="D51" s="12">
        <f>C51</f>
        <v>5536.6874999999991</v>
      </c>
      <c r="E51" s="12">
        <f t="shared" ref="E51:J51" si="6">D51</f>
        <v>5536.6874999999991</v>
      </c>
      <c r="F51" s="12">
        <f t="shared" si="6"/>
        <v>5536.6874999999991</v>
      </c>
      <c r="G51" s="12">
        <f t="shared" si="6"/>
        <v>5536.6874999999991</v>
      </c>
      <c r="H51" s="12">
        <f t="shared" si="6"/>
        <v>5536.6874999999991</v>
      </c>
      <c r="I51" s="12">
        <f t="shared" si="6"/>
        <v>5536.6874999999991</v>
      </c>
      <c r="J51" s="12">
        <f t="shared" si="6"/>
        <v>5536.6874999999991</v>
      </c>
      <c r="K51" s="12">
        <f>SUM(B51:J51)</f>
        <v>58768.5</v>
      </c>
      <c r="L51" s="13">
        <f>(M51-L48)/L48</f>
        <v>1.4999999999999875E-2</v>
      </c>
      <c r="M51" s="14">
        <f>L48*1.015</f>
        <v>58768.499999999993</v>
      </c>
      <c r="N51" s="14">
        <f>(M51-B51)/8</f>
        <v>5536.6874999999991</v>
      </c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7"/>
    </row>
    <row r="53" spans="1:14" x14ac:dyDescent="0.2">
      <c r="A53" s="15" t="s">
        <v>31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8"/>
      <c r="M53" s="9"/>
      <c r="N53" s="9"/>
    </row>
    <row r="54" spans="1:14" x14ac:dyDescent="0.2">
      <c r="A54" s="15" t="s">
        <v>21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9"/>
      <c r="N54" s="9"/>
    </row>
    <row r="55" spans="1:14" x14ac:dyDescent="0.2">
      <c r="A55" s="10"/>
      <c r="B55" s="10" t="s">
        <v>0</v>
      </c>
      <c r="C55" s="10" t="s">
        <v>1</v>
      </c>
      <c r="D55" s="10" t="s">
        <v>2</v>
      </c>
      <c r="E55" s="10" t="s">
        <v>3</v>
      </c>
      <c r="F55" s="10" t="s">
        <v>4</v>
      </c>
      <c r="G55" s="10" t="s">
        <v>5</v>
      </c>
      <c r="H55" s="10" t="s">
        <v>6</v>
      </c>
      <c r="I55" s="10" t="s">
        <v>7</v>
      </c>
      <c r="J55" s="10" t="s">
        <v>56</v>
      </c>
      <c r="K55" s="10" t="s">
        <v>8</v>
      </c>
      <c r="L55" s="11">
        <v>62725</v>
      </c>
      <c r="M55" s="9"/>
      <c r="N55" s="9"/>
    </row>
    <row r="56" spans="1:14" ht="15" x14ac:dyDescent="0.25">
      <c r="A56" s="12" t="s">
        <v>0</v>
      </c>
      <c r="B56" s="12">
        <f>M56</f>
        <v>60216</v>
      </c>
      <c r="C56" s="12"/>
      <c r="D56" s="12"/>
      <c r="E56" s="12"/>
      <c r="F56" s="12"/>
      <c r="G56" s="12"/>
      <c r="H56" s="12"/>
      <c r="I56" s="12"/>
      <c r="J56" s="12"/>
      <c r="K56" s="12">
        <f>SUM(B56:G56)</f>
        <v>60216</v>
      </c>
      <c r="L56" s="13">
        <f>(M56-L55)/L55</f>
        <v>-0.04</v>
      </c>
      <c r="M56">
        <f>L55*0.96</f>
        <v>60216</v>
      </c>
      <c r="N56"/>
    </row>
    <row r="57" spans="1:14" ht="15" x14ac:dyDescent="0.25">
      <c r="A57" s="12" t="s">
        <v>9</v>
      </c>
      <c r="B57" s="12">
        <f>L55/4</f>
        <v>15681.25</v>
      </c>
      <c r="C57" s="12">
        <f>N57</f>
        <v>11447.3125</v>
      </c>
      <c r="D57" s="12">
        <f>C57</f>
        <v>11447.3125</v>
      </c>
      <c r="E57" s="12">
        <f>D57</f>
        <v>11447.3125</v>
      </c>
      <c r="F57" s="12">
        <f>E57</f>
        <v>11447.3125</v>
      </c>
      <c r="G57" s="12"/>
      <c r="H57" s="12"/>
      <c r="I57" s="12"/>
      <c r="J57" s="12"/>
      <c r="K57" s="12">
        <f>SUM(B57:G57)</f>
        <v>61470.5</v>
      </c>
      <c r="L57" s="13">
        <f>(M57-L55)/L55</f>
        <v>-0.02</v>
      </c>
      <c r="M57">
        <f>L55*0.98</f>
        <v>61470.5</v>
      </c>
      <c r="N57" s="14">
        <f>(M57-B57)/4</f>
        <v>11447.3125</v>
      </c>
    </row>
    <row r="58" spans="1:14" ht="15" x14ac:dyDescent="0.25">
      <c r="A58" s="12" t="s">
        <v>10</v>
      </c>
      <c r="B58" s="12">
        <f>L55/4</f>
        <v>15681.25</v>
      </c>
      <c r="C58" s="12">
        <f>N58</f>
        <v>5998.0781249999991</v>
      </c>
      <c r="D58" s="12">
        <f>C58</f>
        <v>5998.0781249999991</v>
      </c>
      <c r="E58" s="12">
        <f t="shared" ref="E58:J58" si="7">D58</f>
        <v>5998.0781249999991</v>
      </c>
      <c r="F58" s="12">
        <f t="shared" si="7"/>
        <v>5998.0781249999991</v>
      </c>
      <c r="G58" s="12">
        <f t="shared" si="7"/>
        <v>5998.0781249999991</v>
      </c>
      <c r="H58" s="12">
        <f t="shared" si="7"/>
        <v>5998.0781249999991</v>
      </c>
      <c r="I58" s="12">
        <f t="shared" si="7"/>
        <v>5998.0781249999991</v>
      </c>
      <c r="J58" s="12">
        <f t="shared" si="7"/>
        <v>5998.0781249999991</v>
      </c>
      <c r="K58" s="12">
        <f>SUM(B58:J58)</f>
        <v>63665.875</v>
      </c>
      <c r="L58" s="13">
        <f>(M58-L55)/L55</f>
        <v>1.4999999999999883E-2</v>
      </c>
      <c r="M58" s="14">
        <f>L55*1.015</f>
        <v>63665.874999999993</v>
      </c>
      <c r="N58" s="14">
        <f>(M58-B58)/8</f>
        <v>5998.0781249999991</v>
      </c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15" t="s">
        <v>32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9"/>
      <c r="N60" s="9"/>
    </row>
    <row r="61" spans="1:14" x14ac:dyDescent="0.2">
      <c r="A61" s="15" t="s">
        <v>62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9"/>
      <c r="N61" s="9"/>
    </row>
    <row r="62" spans="1:14" x14ac:dyDescent="0.2">
      <c r="A62" s="10"/>
      <c r="B62" s="10" t="s">
        <v>0</v>
      </c>
      <c r="C62" s="10" t="s">
        <v>1</v>
      </c>
      <c r="D62" s="10" t="s">
        <v>2</v>
      </c>
      <c r="E62" s="10" t="s">
        <v>3</v>
      </c>
      <c r="F62" s="10" t="s">
        <v>4</v>
      </c>
      <c r="G62" s="10" t="s">
        <v>5</v>
      </c>
      <c r="H62" s="10" t="s">
        <v>6</v>
      </c>
      <c r="I62" s="10" t="s">
        <v>7</v>
      </c>
      <c r="J62" s="10" t="s">
        <v>56</v>
      </c>
      <c r="K62" s="10" t="s">
        <v>8</v>
      </c>
      <c r="L62" s="11">
        <v>48800</v>
      </c>
      <c r="M62" s="9"/>
      <c r="N62" s="9"/>
    </row>
    <row r="63" spans="1:14" ht="15" x14ac:dyDescent="0.25">
      <c r="A63" s="12" t="s">
        <v>0</v>
      </c>
      <c r="B63" s="12">
        <f>M63</f>
        <v>46848</v>
      </c>
      <c r="C63" s="12"/>
      <c r="D63" s="12"/>
      <c r="E63" s="12"/>
      <c r="F63" s="12"/>
      <c r="G63" s="12"/>
      <c r="H63" s="12"/>
      <c r="I63" s="12"/>
      <c r="J63" s="12"/>
      <c r="K63" s="12">
        <f>SUM(B63:G63)</f>
        <v>46848</v>
      </c>
      <c r="L63" s="13">
        <f>(M63-L62)/L62</f>
        <v>-0.04</v>
      </c>
      <c r="M63">
        <f>L62*0.96</f>
        <v>46848</v>
      </c>
      <c r="N63"/>
    </row>
    <row r="64" spans="1:14" ht="15" x14ac:dyDescent="0.25">
      <c r="A64" s="12" t="s">
        <v>9</v>
      </c>
      <c r="B64" s="12">
        <f>L62/4</f>
        <v>12200</v>
      </c>
      <c r="C64" s="12">
        <f>N64</f>
        <v>8906</v>
      </c>
      <c r="D64" s="12">
        <f>C64</f>
        <v>8906</v>
      </c>
      <c r="E64" s="12">
        <f>D64</f>
        <v>8906</v>
      </c>
      <c r="F64" s="12">
        <f>E64</f>
        <v>8906</v>
      </c>
      <c r="G64" s="12"/>
      <c r="H64" s="12"/>
      <c r="I64" s="12"/>
      <c r="J64" s="12"/>
      <c r="K64" s="12">
        <f>SUM(B64:G64)</f>
        <v>47824</v>
      </c>
      <c r="L64" s="13">
        <f>(M64-L62)/L62</f>
        <v>-0.02</v>
      </c>
      <c r="M64">
        <f>L62*0.98</f>
        <v>47824</v>
      </c>
      <c r="N64" s="14">
        <f>(M64-B64)/4</f>
        <v>8906</v>
      </c>
    </row>
    <row r="65" spans="1:14" ht="15" x14ac:dyDescent="0.25">
      <c r="A65" s="12" t="s">
        <v>10</v>
      </c>
      <c r="B65" s="12">
        <f>L62/4</f>
        <v>12200</v>
      </c>
      <c r="C65" s="12">
        <f>N65</f>
        <v>4666.4999999999991</v>
      </c>
      <c r="D65" s="12">
        <f>C65</f>
        <v>4666.4999999999991</v>
      </c>
      <c r="E65" s="12">
        <f t="shared" ref="E65:J65" si="8">D65</f>
        <v>4666.4999999999991</v>
      </c>
      <c r="F65" s="12">
        <f t="shared" si="8"/>
        <v>4666.4999999999991</v>
      </c>
      <c r="G65" s="12">
        <f t="shared" si="8"/>
        <v>4666.4999999999991</v>
      </c>
      <c r="H65" s="12">
        <f t="shared" si="8"/>
        <v>4666.4999999999991</v>
      </c>
      <c r="I65" s="12">
        <f t="shared" si="8"/>
        <v>4666.4999999999991</v>
      </c>
      <c r="J65" s="12">
        <f t="shared" si="8"/>
        <v>4666.4999999999991</v>
      </c>
      <c r="K65" s="12">
        <f>SUM(B65:J65)</f>
        <v>49532</v>
      </c>
      <c r="L65" s="13">
        <f>(M65-L62)/L62</f>
        <v>1.499999999999985E-2</v>
      </c>
      <c r="M65" s="14">
        <f>L62*1.015</f>
        <v>49531.999999999993</v>
      </c>
      <c r="N65" s="14">
        <f>(M65-B65)/8</f>
        <v>4666.4999999999991</v>
      </c>
    </row>
    <row r="66" spans="1:14" x14ac:dyDescent="0.2">
      <c r="K66" s="5">
        <f>L62*0.92</f>
        <v>44896</v>
      </c>
    </row>
    <row r="67" spans="1:14" x14ac:dyDescent="0.2">
      <c r="A67" s="15" t="s">
        <v>33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9"/>
      <c r="N67" s="9"/>
    </row>
    <row r="68" spans="1:14" x14ac:dyDescent="0.2">
      <c r="A68" s="15" t="s">
        <v>15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9"/>
      <c r="N68" s="9"/>
    </row>
    <row r="69" spans="1:14" x14ac:dyDescent="0.2">
      <c r="A69" s="10"/>
      <c r="B69" s="10" t="s">
        <v>0</v>
      </c>
      <c r="C69" s="10" t="s">
        <v>1</v>
      </c>
      <c r="D69" s="10" t="s">
        <v>2</v>
      </c>
      <c r="E69" s="10" t="s">
        <v>3</v>
      </c>
      <c r="F69" s="10" t="s">
        <v>4</v>
      </c>
      <c r="G69" s="10" t="s">
        <v>5</v>
      </c>
      <c r="H69" s="10" t="s">
        <v>6</v>
      </c>
      <c r="I69" s="10" t="s">
        <v>7</v>
      </c>
      <c r="J69" s="10" t="s">
        <v>56</v>
      </c>
      <c r="K69" s="10" t="s">
        <v>8</v>
      </c>
      <c r="L69" s="11">
        <v>106760</v>
      </c>
      <c r="M69" s="9"/>
      <c r="N69" s="9"/>
    </row>
    <row r="70" spans="1:14" ht="15" x14ac:dyDescent="0.25">
      <c r="A70" s="12" t="s">
        <v>0</v>
      </c>
      <c r="B70" s="12">
        <f>M70</f>
        <v>102489.59999999999</v>
      </c>
      <c r="C70" s="12"/>
      <c r="D70" s="12"/>
      <c r="E70" s="12"/>
      <c r="F70" s="12"/>
      <c r="G70" s="12"/>
      <c r="H70" s="12"/>
      <c r="I70" s="12"/>
      <c r="J70" s="12"/>
      <c r="K70" s="12">
        <f>SUM(B70:G70)</f>
        <v>102489.59999999999</v>
      </c>
      <c r="L70" s="13">
        <f>(M70-L69)/L69</f>
        <v>-4.0000000000000084E-2</v>
      </c>
      <c r="M70">
        <f>L69*0.96</f>
        <v>102489.59999999999</v>
      </c>
      <c r="N70"/>
    </row>
    <row r="71" spans="1:14" ht="15" x14ac:dyDescent="0.25">
      <c r="A71" s="12" t="s">
        <v>9</v>
      </c>
      <c r="B71" s="12">
        <f>L69/4</f>
        <v>26690</v>
      </c>
      <c r="C71" s="12">
        <f>N71</f>
        <v>19483.7</v>
      </c>
      <c r="D71" s="12">
        <f>C71</f>
        <v>19483.7</v>
      </c>
      <c r="E71" s="12">
        <f>D71</f>
        <v>19483.7</v>
      </c>
      <c r="F71" s="12">
        <f>E71</f>
        <v>19483.7</v>
      </c>
      <c r="G71" s="12"/>
      <c r="H71" s="12"/>
      <c r="I71" s="12"/>
      <c r="J71" s="12"/>
      <c r="K71" s="12">
        <f>SUM(B71:G71)</f>
        <v>104624.79999999999</v>
      </c>
      <c r="L71" s="13">
        <f>(M71-L69)/L69</f>
        <v>-1.9999999999999973E-2</v>
      </c>
      <c r="M71">
        <f>L69*0.98</f>
        <v>104624.8</v>
      </c>
      <c r="N71" s="14">
        <f>(M71-B71)/4</f>
        <v>19483.7</v>
      </c>
    </row>
    <row r="72" spans="1:14" ht="15" x14ac:dyDescent="0.25">
      <c r="A72" s="12" t="s">
        <v>10</v>
      </c>
      <c r="B72" s="12">
        <f>L69/4</f>
        <v>26690</v>
      </c>
      <c r="C72" s="12">
        <f>N72</f>
        <v>10208.924999999999</v>
      </c>
      <c r="D72" s="12">
        <f>C72</f>
        <v>10208.924999999999</v>
      </c>
      <c r="E72" s="12">
        <f t="shared" ref="E72:J72" si="9">D72</f>
        <v>10208.924999999999</v>
      </c>
      <c r="F72" s="12">
        <f t="shared" si="9"/>
        <v>10208.924999999999</v>
      </c>
      <c r="G72" s="12">
        <f t="shared" si="9"/>
        <v>10208.924999999999</v>
      </c>
      <c r="H72" s="12">
        <f t="shared" si="9"/>
        <v>10208.924999999999</v>
      </c>
      <c r="I72" s="12">
        <f t="shared" si="9"/>
        <v>10208.924999999999</v>
      </c>
      <c r="J72" s="12">
        <f t="shared" si="9"/>
        <v>10208.924999999999</v>
      </c>
      <c r="K72" s="12">
        <f>SUM(B72:J72)</f>
        <v>108361.40000000002</v>
      </c>
      <c r="L72" s="13">
        <f>(M72-L69)/L69</f>
        <v>1.4999999999999946E-2</v>
      </c>
      <c r="M72" s="14">
        <f>L69*1.015</f>
        <v>108361.4</v>
      </c>
      <c r="N72" s="14">
        <f>(M72-B72)/8</f>
        <v>10208.924999999999</v>
      </c>
    </row>
    <row r="73" spans="1:14" ht="15.75" thickBo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5"/>
      <c r="L73" s="13"/>
      <c r="M73" s="14"/>
      <c r="N73" s="14"/>
    </row>
    <row r="74" spans="1:14" ht="13.5" thickBot="1" x14ac:dyDescent="0.25">
      <c r="A74" s="21" t="s">
        <v>34</v>
      </c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6"/>
      <c r="M74" s="9"/>
      <c r="N74" s="9"/>
    </row>
    <row r="75" spans="1:14" ht="13.5" thickBot="1" x14ac:dyDescent="0.25">
      <c r="A75" s="21" t="s">
        <v>35</v>
      </c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6"/>
      <c r="M75" s="9"/>
      <c r="N75" s="9"/>
    </row>
    <row r="76" spans="1:14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9"/>
      <c r="N76" s="9"/>
    </row>
    <row r="77" spans="1:14" x14ac:dyDescent="0.2">
      <c r="A77" s="15" t="s">
        <v>36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9"/>
      <c r="N77" s="9"/>
    </row>
    <row r="78" spans="1:14" x14ac:dyDescent="0.2">
      <c r="A78" s="15" t="s">
        <v>16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  <c r="M78" s="9"/>
      <c r="N78" s="9"/>
    </row>
    <row r="79" spans="1:14" x14ac:dyDescent="0.2">
      <c r="A79" s="10"/>
      <c r="B79" s="10" t="s">
        <v>0</v>
      </c>
      <c r="C79" s="10" t="s">
        <v>1</v>
      </c>
      <c r="D79" s="10" t="s">
        <v>2</v>
      </c>
      <c r="E79" s="10" t="s">
        <v>3</v>
      </c>
      <c r="F79" s="10" t="s">
        <v>4</v>
      </c>
      <c r="G79" s="10" t="s">
        <v>5</v>
      </c>
      <c r="H79" s="10" t="s">
        <v>6</v>
      </c>
      <c r="I79" s="10" t="s">
        <v>7</v>
      </c>
      <c r="J79" s="10" t="s">
        <v>56</v>
      </c>
      <c r="K79" s="10" t="s">
        <v>8</v>
      </c>
      <c r="L79" s="11">
        <v>89470</v>
      </c>
      <c r="M79" s="9"/>
      <c r="N79" s="9"/>
    </row>
    <row r="80" spans="1:14" ht="15" x14ac:dyDescent="0.25">
      <c r="A80" s="12" t="s">
        <v>0</v>
      </c>
      <c r="B80" s="12">
        <f>M80</f>
        <v>85891.199999999997</v>
      </c>
      <c r="C80" s="12"/>
      <c r="D80" s="12"/>
      <c r="E80" s="12"/>
      <c r="F80" s="12"/>
      <c r="G80" s="12"/>
      <c r="H80" s="12"/>
      <c r="I80" s="12"/>
      <c r="J80" s="12"/>
      <c r="K80" s="12">
        <f>SUM(B80:G80)</f>
        <v>85891.199999999997</v>
      </c>
      <c r="L80" s="13">
        <f>(M80-L79)/L79</f>
        <v>-4.0000000000000036E-2</v>
      </c>
      <c r="M80">
        <f>L79*0.96</f>
        <v>85891.199999999997</v>
      </c>
      <c r="N80"/>
    </row>
    <row r="81" spans="1:14" ht="15" x14ac:dyDescent="0.25">
      <c r="A81" s="12" t="s">
        <v>9</v>
      </c>
      <c r="B81" s="12">
        <f>L79/4</f>
        <v>22367.5</v>
      </c>
      <c r="C81" s="12">
        <f>N81</f>
        <v>16328.274999999998</v>
      </c>
      <c r="D81" s="12">
        <f>C81</f>
        <v>16328.274999999998</v>
      </c>
      <c r="E81" s="12">
        <f>D81</f>
        <v>16328.274999999998</v>
      </c>
      <c r="F81" s="12">
        <f>E81</f>
        <v>16328.274999999998</v>
      </c>
      <c r="G81" s="12"/>
      <c r="H81" s="12"/>
      <c r="I81" s="12"/>
      <c r="J81" s="12"/>
      <c r="K81" s="12">
        <f>SUM(B81:G81)</f>
        <v>87680.599999999977</v>
      </c>
      <c r="L81" s="13">
        <f>(M81-L79)/L79</f>
        <v>-2.0000000000000098E-2</v>
      </c>
      <c r="M81">
        <f>L79*0.98</f>
        <v>87680.599999999991</v>
      </c>
      <c r="N81" s="14">
        <f>(M81-B81)/4</f>
        <v>16328.274999999998</v>
      </c>
    </row>
    <row r="82" spans="1:14" ht="15" x14ac:dyDescent="0.25">
      <c r="A82" s="12" t="s">
        <v>10</v>
      </c>
      <c r="B82" s="12">
        <f>L79/4</f>
        <v>22367.5</v>
      </c>
      <c r="C82" s="12">
        <f>N82</f>
        <v>8555.5687499999985</v>
      </c>
      <c r="D82" s="12">
        <f>C82</f>
        <v>8555.5687499999985</v>
      </c>
      <c r="E82" s="12">
        <f t="shared" ref="E82:J82" si="10">D82</f>
        <v>8555.5687499999985</v>
      </c>
      <c r="F82" s="12">
        <f t="shared" si="10"/>
        <v>8555.5687499999985</v>
      </c>
      <c r="G82" s="12">
        <f t="shared" si="10"/>
        <v>8555.5687499999985</v>
      </c>
      <c r="H82" s="12">
        <f t="shared" si="10"/>
        <v>8555.5687499999985</v>
      </c>
      <c r="I82" s="12">
        <f t="shared" si="10"/>
        <v>8555.5687499999985</v>
      </c>
      <c r="J82" s="12">
        <f t="shared" si="10"/>
        <v>8555.5687499999985</v>
      </c>
      <c r="K82" s="12">
        <f>SUM(B82:J82)</f>
        <v>90812.049999999988</v>
      </c>
      <c r="L82" s="13">
        <f>(M82-L79)/L79</f>
        <v>1.4999999999999869E-2</v>
      </c>
      <c r="M82" s="14">
        <f>L79*1.015</f>
        <v>90812.049999999988</v>
      </c>
      <c r="N82" s="14">
        <f>(M82-B82)/8</f>
        <v>8555.5687499999985</v>
      </c>
    </row>
    <row r="83" spans="1:14" ht="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5">
        <f>L79*0.92</f>
        <v>82312.400000000009</v>
      </c>
      <c r="L83" s="13"/>
      <c r="M83" s="14"/>
      <c r="N83" s="14"/>
    </row>
    <row r="84" spans="1:14" x14ac:dyDescent="0.2">
      <c r="A84" s="15" t="s">
        <v>37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6"/>
      <c r="M84" s="9"/>
      <c r="N84" s="9"/>
    </row>
    <row r="85" spans="1:14" x14ac:dyDescent="0.2">
      <c r="A85" s="15" t="s">
        <v>17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6"/>
      <c r="M85" s="9"/>
      <c r="N85" s="9"/>
    </row>
    <row r="86" spans="1:14" x14ac:dyDescent="0.2">
      <c r="A86" s="10"/>
      <c r="B86" s="10" t="s">
        <v>0</v>
      </c>
      <c r="C86" s="10" t="s">
        <v>1</v>
      </c>
      <c r="D86" s="10" t="s">
        <v>2</v>
      </c>
      <c r="E86" s="10" t="s">
        <v>3</v>
      </c>
      <c r="F86" s="10" t="s">
        <v>4</v>
      </c>
      <c r="G86" s="10" t="s">
        <v>5</v>
      </c>
      <c r="H86" s="10" t="s">
        <v>6</v>
      </c>
      <c r="I86" s="10" t="s">
        <v>7</v>
      </c>
      <c r="J86" s="10" t="s">
        <v>56</v>
      </c>
      <c r="K86" s="10" t="s">
        <v>8</v>
      </c>
      <c r="L86" s="11">
        <v>83710</v>
      </c>
      <c r="M86" s="9"/>
      <c r="N86" s="9"/>
    </row>
    <row r="87" spans="1:14" ht="15" x14ac:dyDescent="0.25">
      <c r="A87" s="12" t="s">
        <v>0</v>
      </c>
      <c r="B87" s="12">
        <f>M87</f>
        <v>80361.599999999991</v>
      </c>
      <c r="C87" s="12"/>
      <c r="D87" s="12"/>
      <c r="E87" s="12"/>
      <c r="F87" s="12"/>
      <c r="G87" s="12"/>
      <c r="H87" s="12"/>
      <c r="I87" s="12"/>
      <c r="J87" s="12"/>
      <c r="K87" s="12">
        <f>SUM(B87:G87)</f>
        <v>80361.599999999991</v>
      </c>
      <c r="L87" s="13">
        <f>(M87-L86)/L86</f>
        <v>-4.0000000000000105E-2</v>
      </c>
      <c r="M87">
        <f>L86*0.96</f>
        <v>80361.599999999991</v>
      </c>
      <c r="N87"/>
    </row>
    <row r="88" spans="1:14" ht="15" x14ac:dyDescent="0.25">
      <c r="A88" s="12" t="s">
        <v>9</v>
      </c>
      <c r="B88" s="12">
        <f>L86/4</f>
        <v>20927.5</v>
      </c>
      <c r="C88" s="12">
        <f>N88</f>
        <v>15277.075000000001</v>
      </c>
      <c r="D88" s="12">
        <f>C88</f>
        <v>15277.075000000001</v>
      </c>
      <c r="E88" s="12">
        <f>D88</f>
        <v>15277.075000000001</v>
      </c>
      <c r="F88" s="12">
        <f>E88</f>
        <v>15277.075000000001</v>
      </c>
      <c r="G88" s="12"/>
      <c r="H88" s="12"/>
      <c r="I88" s="12"/>
      <c r="J88" s="12"/>
      <c r="K88" s="12">
        <f>SUM(B88:G88)</f>
        <v>82035.799999999988</v>
      </c>
      <c r="L88" s="13">
        <f>(M88-L86)/L86</f>
        <v>-1.9999999999999966E-2</v>
      </c>
      <c r="M88">
        <f>L86*0.98</f>
        <v>82035.8</v>
      </c>
      <c r="N88" s="14">
        <f>(M88-B88)/4</f>
        <v>15277.075000000001</v>
      </c>
    </row>
    <row r="89" spans="1:14" ht="15" x14ac:dyDescent="0.25">
      <c r="A89" s="12" t="s">
        <v>10</v>
      </c>
      <c r="B89" s="12">
        <f>L86/4</f>
        <v>20927.5</v>
      </c>
      <c r="C89" s="12">
        <f>N89</f>
        <v>8004.7687499999993</v>
      </c>
      <c r="D89" s="12">
        <f>C89</f>
        <v>8004.7687499999993</v>
      </c>
      <c r="E89" s="12">
        <f t="shared" ref="E89:J89" si="11">D89</f>
        <v>8004.7687499999993</v>
      </c>
      <c r="F89" s="12">
        <f t="shared" si="11"/>
        <v>8004.7687499999993</v>
      </c>
      <c r="G89" s="12">
        <f t="shared" si="11"/>
        <v>8004.7687499999993</v>
      </c>
      <c r="H89" s="12">
        <f t="shared" si="11"/>
        <v>8004.7687499999993</v>
      </c>
      <c r="I89" s="12">
        <f t="shared" si="11"/>
        <v>8004.7687499999993</v>
      </c>
      <c r="J89" s="12">
        <f t="shared" si="11"/>
        <v>8004.7687499999993</v>
      </c>
      <c r="K89" s="12">
        <f>SUM(B89:J89)</f>
        <v>84965.650000000009</v>
      </c>
      <c r="L89" s="13">
        <f>(M89-L86)/L86</f>
        <v>1.499999999999993E-2</v>
      </c>
      <c r="M89" s="14">
        <f>L86*1.015</f>
        <v>84965.65</v>
      </c>
      <c r="N89" s="14">
        <f>(M89-B89)/8</f>
        <v>8004.7687499999993</v>
      </c>
    </row>
    <row r="90" spans="1:14" ht="15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5">
        <f>L86*0.92</f>
        <v>77013.2</v>
      </c>
      <c r="L90" s="13"/>
      <c r="M90" s="14"/>
      <c r="N90" s="14"/>
    </row>
    <row r="91" spans="1:14" x14ac:dyDescent="0.2">
      <c r="A91" s="15" t="s">
        <v>38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6"/>
      <c r="M91" s="9"/>
      <c r="N91" s="9"/>
    </row>
    <row r="92" spans="1:14" x14ac:dyDescent="0.2">
      <c r="A92" s="15" t="s">
        <v>18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6"/>
      <c r="M92" s="9"/>
      <c r="N92" s="9"/>
    </row>
    <row r="93" spans="1:14" x14ac:dyDescent="0.2">
      <c r="A93" s="10"/>
      <c r="B93" s="10" t="s">
        <v>0</v>
      </c>
      <c r="C93" s="10" t="s">
        <v>1</v>
      </c>
      <c r="D93" s="10" t="s">
        <v>2</v>
      </c>
      <c r="E93" s="10" t="s">
        <v>3</v>
      </c>
      <c r="F93" s="10" t="s">
        <v>4</v>
      </c>
      <c r="G93" s="10" t="s">
        <v>5</v>
      </c>
      <c r="H93" s="10" t="s">
        <v>6</v>
      </c>
      <c r="I93" s="10" t="s">
        <v>7</v>
      </c>
      <c r="J93" s="10" t="s">
        <v>56</v>
      </c>
      <c r="K93" s="10" t="s">
        <v>8</v>
      </c>
      <c r="L93" s="11">
        <v>45495</v>
      </c>
      <c r="M93" s="9"/>
      <c r="N93" s="9"/>
    </row>
    <row r="94" spans="1:14" ht="15" x14ac:dyDescent="0.25">
      <c r="A94" s="12" t="s">
        <v>0</v>
      </c>
      <c r="B94" s="12">
        <f>M94</f>
        <v>43675.199999999997</v>
      </c>
      <c r="C94" s="12"/>
      <c r="D94" s="12"/>
      <c r="E94" s="12"/>
      <c r="F94" s="12"/>
      <c r="G94" s="12"/>
      <c r="H94" s="12"/>
      <c r="I94" s="12"/>
      <c r="J94" s="12"/>
      <c r="K94" s="12">
        <f>SUM(B94:G94)</f>
        <v>43675.199999999997</v>
      </c>
      <c r="L94" s="13">
        <f>(M94-L93)/L93</f>
        <v>-4.0000000000000063E-2</v>
      </c>
      <c r="M94">
        <f>L93*0.96</f>
        <v>43675.199999999997</v>
      </c>
      <c r="N94"/>
    </row>
    <row r="95" spans="1:14" ht="15" x14ac:dyDescent="0.25">
      <c r="A95" s="12" t="s">
        <v>9</v>
      </c>
      <c r="B95" s="12">
        <f>L93/4</f>
        <v>11373.75</v>
      </c>
      <c r="C95" s="12">
        <f>N95</f>
        <v>8302.8374999999996</v>
      </c>
      <c r="D95" s="12">
        <f>C95</f>
        <v>8302.8374999999996</v>
      </c>
      <c r="E95" s="12">
        <f>D95</f>
        <v>8302.8374999999996</v>
      </c>
      <c r="F95" s="12">
        <f>E95</f>
        <v>8302.8374999999996</v>
      </c>
      <c r="G95" s="12"/>
      <c r="H95" s="12"/>
      <c r="I95" s="12"/>
      <c r="J95" s="12"/>
      <c r="K95" s="12">
        <f>SUM(B95:G95)</f>
        <v>44585.100000000006</v>
      </c>
      <c r="L95" s="13">
        <f>(M95-L93)/L93</f>
        <v>-2.0000000000000032E-2</v>
      </c>
      <c r="M95">
        <f>L93*0.98</f>
        <v>44585.1</v>
      </c>
      <c r="N95" s="14">
        <f>(M95-B95)/4</f>
        <v>8302.8374999999996</v>
      </c>
    </row>
    <row r="96" spans="1:14" ht="15" x14ac:dyDescent="0.25">
      <c r="A96" s="12" t="s">
        <v>10</v>
      </c>
      <c r="B96" s="12">
        <f>L93/4</f>
        <v>11373.75</v>
      </c>
      <c r="C96" s="12">
        <f>N96</f>
        <v>4350.4593749999995</v>
      </c>
      <c r="D96" s="12">
        <f>C96</f>
        <v>4350.4593749999995</v>
      </c>
      <c r="E96" s="12">
        <f t="shared" ref="E96:J96" si="12">D96</f>
        <v>4350.4593749999995</v>
      </c>
      <c r="F96" s="12">
        <f t="shared" si="12"/>
        <v>4350.4593749999995</v>
      </c>
      <c r="G96" s="12">
        <f t="shared" si="12"/>
        <v>4350.4593749999995</v>
      </c>
      <c r="H96" s="12">
        <f t="shared" si="12"/>
        <v>4350.4593749999995</v>
      </c>
      <c r="I96" s="12">
        <f t="shared" si="12"/>
        <v>4350.4593749999995</v>
      </c>
      <c r="J96" s="12">
        <f t="shared" si="12"/>
        <v>4350.4593749999995</v>
      </c>
      <c r="K96" s="12">
        <f>SUM(B96:J96)</f>
        <v>46177.424999999988</v>
      </c>
      <c r="L96" s="13">
        <f>(M96-L93)/L93</f>
        <v>1.4999999999999904E-2</v>
      </c>
      <c r="M96" s="14">
        <f>L93*1.015</f>
        <v>46177.424999999996</v>
      </c>
      <c r="N96" s="14">
        <f>(M96-B96)/8</f>
        <v>4350.4593749999995</v>
      </c>
    </row>
    <row r="97" spans="1:14" ht="15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5"/>
      <c r="L97" s="13"/>
      <c r="M97" s="14"/>
      <c r="N97" s="14"/>
    </row>
    <row r="98" spans="1:14" x14ac:dyDescent="0.2">
      <c r="A98" s="15" t="s">
        <v>39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6"/>
      <c r="M98" s="9"/>
      <c r="N98" s="9"/>
    </row>
    <row r="99" spans="1:14" ht="42" customHeight="1" x14ac:dyDescent="0.2">
      <c r="A99" s="33" t="s">
        <v>63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16"/>
      <c r="M99" s="9"/>
      <c r="N99" s="9"/>
    </row>
    <row r="100" spans="1:14" x14ac:dyDescent="0.2">
      <c r="A100" s="10"/>
      <c r="B100" s="10" t="s">
        <v>0</v>
      </c>
      <c r="C100" s="10" t="s">
        <v>1</v>
      </c>
      <c r="D100" s="10" t="s">
        <v>2</v>
      </c>
      <c r="E100" s="10" t="s">
        <v>3</v>
      </c>
      <c r="F100" s="10" t="s">
        <v>4</v>
      </c>
      <c r="G100" s="10" t="s">
        <v>5</v>
      </c>
      <c r="H100" s="10" t="s">
        <v>6</v>
      </c>
      <c r="I100" s="10" t="s">
        <v>7</v>
      </c>
      <c r="J100" s="10" t="s">
        <v>56</v>
      </c>
      <c r="K100" s="10" t="s">
        <v>8</v>
      </c>
      <c r="L100" s="11">
        <v>63280</v>
      </c>
      <c r="M100" s="9"/>
      <c r="N100" s="9"/>
    </row>
    <row r="101" spans="1:14" ht="15" x14ac:dyDescent="0.25">
      <c r="A101" s="12" t="s">
        <v>0</v>
      </c>
      <c r="B101" s="12">
        <f>M101</f>
        <v>60748.799999999996</v>
      </c>
      <c r="C101" s="12"/>
      <c r="D101" s="12"/>
      <c r="E101" s="12"/>
      <c r="F101" s="12"/>
      <c r="G101" s="12"/>
      <c r="H101" s="12"/>
      <c r="I101" s="12"/>
      <c r="J101" s="12"/>
      <c r="K101" s="12">
        <f>SUM(B101:G101)</f>
        <v>60748.799999999996</v>
      </c>
      <c r="L101" s="13">
        <f>(M101-L100)/L100</f>
        <v>-4.000000000000007E-2</v>
      </c>
      <c r="M101">
        <f>L100*0.96</f>
        <v>60748.799999999996</v>
      </c>
      <c r="N101"/>
    </row>
    <row r="102" spans="1:14" ht="15" x14ac:dyDescent="0.25">
      <c r="A102" s="12" t="s">
        <v>9</v>
      </c>
      <c r="B102" s="12">
        <f>L100/4</f>
        <v>15820</v>
      </c>
      <c r="C102" s="12">
        <f>N102</f>
        <v>11548.6</v>
      </c>
      <c r="D102" s="12">
        <f>C102</f>
        <v>11548.6</v>
      </c>
      <c r="E102" s="12">
        <f>D102</f>
        <v>11548.6</v>
      </c>
      <c r="F102" s="12">
        <f>E102</f>
        <v>11548.6</v>
      </c>
      <c r="G102" s="12"/>
      <c r="H102" s="12"/>
      <c r="I102" s="12"/>
      <c r="J102" s="12"/>
      <c r="K102" s="12">
        <f>SUM(B102:G102)</f>
        <v>62014.399999999994</v>
      </c>
      <c r="L102" s="13">
        <f>(M102-L100)/L100</f>
        <v>-1.9999999999999976E-2</v>
      </c>
      <c r="M102">
        <f>L100*0.98</f>
        <v>62014.400000000001</v>
      </c>
      <c r="N102" s="14">
        <f>(M102-B102)/4</f>
        <v>11548.6</v>
      </c>
    </row>
    <row r="103" spans="1:14" ht="15" x14ac:dyDescent="0.25">
      <c r="A103" s="12" t="s">
        <v>10</v>
      </c>
      <c r="B103" s="12">
        <f>L100/4</f>
        <v>15820</v>
      </c>
      <c r="C103" s="12">
        <f>N103</f>
        <v>6051.15</v>
      </c>
      <c r="D103" s="12">
        <f>C103</f>
        <v>6051.15</v>
      </c>
      <c r="E103" s="12">
        <f t="shared" ref="E103:J103" si="13">D103</f>
        <v>6051.15</v>
      </c>
      <c r="F103" s="12">
        <f t="shared" si="13"/>
        <v>6051.15</v>
      </c>
      <c r="G103" s="12">
        <f t="shared" si="13"/>
        <v>6051.15</v>
      </c>
      <c r="H103" s="12">
        <f t="shared" si="13"/>
        <v>6051.15</v>
      </c>
      <c r="I103" s="12">
        <f t="shared" si="13"/>
        <v>6051.15</v>
      </c>
      <c r="J103" s="12">
        <f t="shared" si="13"/>
        <v>6051.15</v>
      </c>
      <c r="K103" s="12">
        <f>SUM(B103:J103)</f>
        <v>64229.200000000012</v>
      </c>
      <c r="L103" s="13">
        <f>(M103-L100)/L100</f>
        <v>1.4999999999999954E-2</v>
      </c>
      <c r="M103" s="14">
        <f>L100*1.015</f>
        <v>64229.2</v>
      </c>
      <c r="N103" s="14">
        <f>(M103-B103)/8</f>
        <v>6051.15</v>
      </c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7"/>
    </row>
    <row r="105" spans="1:14" x14ac:dyDescent="0.2">
      <c r="A105" s="15" t="s">
        <v>40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8"/>
      <c r="M105" s="9"/>
      <c r="N105" s="9"/>
    </row>
    <row r="106" spans="1:14" x14ac:dyDescent="0.2">
      <c r="A106" s="15" t="s">
        <v>21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6"/>
      <c r="M106" s="9"/>
      <c r="N106" s="9"/>
    </row>
    <row r="107" spans="1:14" x14ac:dyDescent="0.2">
      <c r="A107" s="10"/>
      <c r="B107" s="10" t="s">
        <v>0</v>
      </c>
      <c r="C107" s="10" t="s">
        <v>1</v>
      </c>
      <c r="D107" s="10" t="s">
        <v>2</v>
      </c>
      <c r="E107" s="10" t="s">
        <v>3</v>
      </c>
      <c r="F107" s="10" t="s">
        <v>4</v>
      </c>
      <c r="G107" s="10" t="s">
        <v>5</v>
      </c>
      <c r="H107" s="10" t="s">
        <v>6</v>
      </c>
      <c r="I107" s="10" t="s">
        <v>7</v>
      </c>
      <c r="J107" s="10" t="s">
        <v>56</v>
      </c>
      <c r="K107" s="10" t="s">
        <v>8</v>
      </c>
      <c r="L107" s="11">
        <v>68380</v>
      </c>
      <c r="M107" s="9"/>
      <c r="N107" s="9"/>
    </row>
    <row r="108" spans="1:14" ht="15" x14ac:dyDescent="0.25">
      <c r="A108" s="12" t="s">
        <v>0</v>
      </c>
      <c r="B108" s="12">
        <f>M108</f>
        <v>65644.800000000003</v>
      </c>
      <c r="C108" s="12"/>
      <c r="D108" s="12"/>
      <c r="E108" s="12"/>
      <c r="F108" s="12"/>
      <c r="G108" s="12"/>
      <c r="H108" s="12"/>
      <c r="I108" s="12"/>
      <c r="J108" s="12"/>
      <c r="K108" s="12">
        <f>SUM(B108:G108)</f>
        <v>65644.800000000003</v>
      </c>
      <c r="L108" s="13">
        <f>(M108-L107)/L107</f>
        <v>-3.9999999999999959E-2</v>
      </c>
      <c r="M108">
        <f>L107*0.96</f>
        <v>65644.800000000003</v>
      </c>
      <c r="N108"/>
    </row>
    <row r="109" spans="1:14" ht="15" x14ac:dyDescent="0.25">
      <c r="A109" s="12" t="s">
        <v>9</v>
      </c>
      <c r="B109" s="12">
        <f>L107/4</f>
        <v>17095</v>
      </c>
      <c r="C109" s="12">
        <f>N109</f>
        <v>12479.349999999999</v>
      </c>
      <c r="D109" s="12">
        <f>C109</f>
        <v>12479.349999999999</v>
      </c>
      <c r="E109" s="12">
        <f>D109</f>
        <v>12479.349999999999</v>
      </c>
      <c r="F109" s="12">
        <f>E109</f>
        <v>12479.349999999999</v>
      </c>
      <c r="G109" s="12"/>
      <c r="H109" s="12"/>
      <c r="I109" s="12"/>
      <c r="J109" s="12"/>
      <c r="K109" s="12">
        <f>SUM(B109:G109)</f>
        <v>67012.399999999994</v>
      </c>
      <c r="L109" s="13">
        <f>(M109-L107)/L107</f>
        <v>-2.0000000000000084E-2</v>
      </c>
      <c r="M109">
        <f>L107*0.98</f>
        <v>67012.399999999994</v>
      </c>
      <c r="N109" s="14">
        <f>(M109-B109)/4</f>
        <v>12479.349999999999</v>
      </c>
    </row>
    <row r="110" spans="1:14" ht="15" x14ac:dyDescent="0.25">
      <c r="A110" s="12" t="s">
        <v>10</v>
      </c>
      <c r="B110" s="12">
        <f>L107/4</f>
        <v>17095</v>
      </c>
      <c r="C110" s="12">
        <f>N110</f>
        <v>6538.8374999999996</v>
      </c>
      <c r="D110" s="12">
        <f>C110</f>
        <v>6538.8374999999996</v>
      </c>
      <c r="E110" s="12">
        <f t="shared" ref="E110:J110" si="14">D110</f>
        <v>6538.8374999999996</v>
      </c>
      <c r="F110" s="12">
        <f t="shared" si="14"/>
        <v>6538.8374999999996</v>
      </c>
      <c r="G110" s="12">
        <f t="shared" si="14"/>
        <v>6538.8374999999996</v>
      </c>
      <c r="H110" s="12">
        <f t="shared" si="14"/>
        <v>6538.8374999999996</v>
      </c>
      <c r="I110" s="12">
        <f t="shared" si="14"/>
        <v>6538.8374999999996</v>
      </c>
      <c r="J110" s="12">
        <f t="shared" si="14"/>
        <v>6538.8374999999996</v>
      </c>
      <c r="K110" s="12">
        <f>SUM(B110:J110)</f>
        <v>69405.700000000012</v>
      </c>
      <c r="L110" s="13">
        <f>(M110-L107)/L107</f>
        <v>1.4999999999999958E-2</v>
      </c>
      <c r="M110" s="14">
        <f>L107*1.015</f>
        <v>69405.7</v>
      </c>
      <c r="N110" s="14">
        <f>(M110-B110)/8</f>
        <v>6538.8374999999996</v>
      </c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>
        <f>L107*0.92</f>
        <v>62909.600000000006</v>
      </c>
    </row>
    <row r="112" spans="1:14" x14ac:dyDescent="0.2">
      <c r="A112" s="15" t="s">
        <v>41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6"/>
      <c r="M112" s="9"/>
      <c r="N112" s="9"/>
    </row>
    <row r="113" spans="1:14" x14ac:dyDescent="0.2">
      <c r="A113" s="15" t="s">
        <v>64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9"/>
      <c r="N113" s="9"/>
    </row>
    <row r="114" spans="1:14" x14ac:dyDescent="0.2">
      <c r="A114" s="10"/>
      <c r="B114" s="10" t="s">
        <v>0</v>
      </c>
      <c r="C114" s="10" t="s">
        <v>1</v>
      </c>
      <c r="D114" s="10" t="s">
        <v>2</v>
      </c>
      <c r="E114" s="10" t="s">
        <v>3</v>
      </c>
      <c r="F114" s="10" t="s">
        <v>4</v>
      </c>
      <c r="G114" s="10" t="s">
        <v>5</v>
      </c>
      <c r="H114" s="10" t="s">
        <v>6</v>
      </c>
      <c r="I114" s="10" t="s">
        <v>7</v>
      </c>
      <c r="J114" s="10" t="s">
        <v>56</v>
      </c>
      <c r="K114" s="10" t="s">
        <v>8</v>
      </c>
      <c r="L114" s="11">
        <v>52250</v>
      </c>
      <c r="M114" s="9"/>
      <c r="N114" s="9"/>
    </row>
    <row r="115" spans="1:14" ht="15" x14ac:dyDescent="0.25">
      <c r="A115" s="12" t="s">
        <v>0</v>
      </c>
      <c r="B115" s="12">
        <f>M115</f>
        <v>50160</v>
      </c>
      <c r="C115" s="12"/>
      <c r="D115" s="12"/>
      <c r="E115" s="12"/>
      <c r="F115" s="12"/>
      <c r="G115" s="12"/>
      <c r="H115" s="12"/>
      <c r="I115" s="12"/>
      <c r="J115" s="12"/>
      <c r="K115" s="12">
        <f>SUM(B115:G115)</f>
        <v>50160</v>
      </c>
      <c r="L115" s="13">
        <f>(M115-L114)/L114</f>
        <v>-0.04</v>
      </c>
      <c r="M115">
        <f>L114*0.96</f>
        <v>50160</v>
      </c>
      <c r="N115"/>
    </row>
    <row r="116" spans="1:14" ht="15" x14ac:dyDescent="0.25">
      <c r="A116" s="12" t="s">
        <v>9</v>
      </c>
      <c r="B116" s="12">
        <f>L114/4</f>
        <v>13062.5</v>
      </c>
      <c r="C116" s="12">
        <f>N116</f>
        <v>9535.625</v>
      </c>
      <c r="D116" s="12">
        <f>C116</f>
        <v>9535.625</v>
      </c>
      <c r="E116" s="12">
        <f>D116</f>
        <v>9535.625</v>
      </c>
      <c r="F116" s="12">
        <f>E116</f>
        <v>9535.625</v>
      </c>
      <c r="G116" s="12"/>
      <c r="H116" s="12"/>
      <c r="I116" s="12"/>
      <c r="J116" s="12"/>
      <c r="K116" s="12">
        <f>SUM(B116:G116)</f>
        <v>51205</v>
      </c>
      <c r="L116" s="13">
        <f>(M116-L114)/L114</f>
        <v>-0.02</v>
      </c>
      <c r="M116">
        <f>L114*0.98</f>
        <v>51205</v>
      </c>
      <c r="N116" s="14">
        <f>(M116-B116)/4</f>
        <v>9535.625</v>
      </c>
    </row>
    <row r="117" spans="1:14" ht="15" x14ac:dyDescent="0.25">
      <c r="A117" s="12" t="s">
        <v>10</v>
      </c>
      <c r="B117" s="12">
        <f>L114/4</f>
        <v>13062.5</v>
      </c>
      <c r="C117" s="12">
        <f>N117</f>
        <v>4996.4062499999991</v>
      </c>
      <c r="D117" s="12">
        <f>C117</f>
        <v>4996.4062499999991</v>
      </c>
      <c r="E117" s="12">
        <f t="shared" ref="E117:J117" si="15">D117</f>
        <v>4996.4062499999991</v>
      </c>
      <c r="F117" s="12">
        <f t="shared" si="15"/>
        <v>4996.4062499999991</v>
      </c>
      <c r="G117" s="12">
        <f t="shared" si="15"/>
        <v>4996.4062499999991</v>
      </c>
      <c r="H117" s="12">
        <f t="shared" si="15"/>
        <v>4996.4062499999991</v>
      </c>
      <c r="I117" s="12">
        <f t="shared" si="15"/>
        <v>4996.4062499999991</v>
      </c>
      <c r="J117" s="12">
        <f t="shared" si="15"/>
        <v>4996.4062499999991</v>
      </c>
      <c r="K117" s="12">
        <f>SUM(B117:J117)</f>
        <v>53033.75</v>
      </c>
      <c r="L117" s="13">
        <f>(M117-L114)/L114</f>
        <v>1.4999999999999861E-2</v>
      </c>
      <c r="M117" s="14">
        <f>L114*1.015</f>
        <v>53033.749999999993</v>
      </c>
      <c r="N117" s="14">
        <f>(M117-B117)/8</f>
        <v>4996.4062499999991</v>
      </c>
    </row>
    <row r="118" spans="1:14" ht="13.5" thickBot="1" x14ac:dyDescent="0.25">
      <c r="K118" s="5">
        <f>L114*0.92</f>
        <v>48070</v>
      </c>
    </row>
    <row r="119" spans="1:14" ht="13.5" thickBot="1" x14ac:dyDescent="0.25">
      <c r="A119" s="21" t="s">
        <v>42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6"/>
      <c r="M119" s="9"/>
      <c r="N119" s="9"/>
    </row>
    <row r="120" spans="1:14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6"/>
      <c r="M120" s="9"/>
      <c r="N120" s="9"/>
    </row>
    <row r="121" spans="1:14" x14ac:dyDescent="0.2">
      <c r="A121" s="15" t="s">
        <v>43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  <c r="M121" s="9"/>
      <c r="N121" s="9"/>
    </row>
    <row r="122" spans="1:14" x14ac:dyDescent="0.2">
      <c r="A122" s="15" t="s">
        <v>16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6"/>
      <c r="M122" s="9"/>
      <c r="N122" s="9"/>
    </row>
    <row r="123" spans="1:14" x14ac:dyDescent="0.2">
      <c r="A123" s="10"/>
      <c r="B123" s="10" t="s">
        <v>0</v>
      </c>
      <c r="C123" s="10" t="s">
        <v>1</v>
      </c>
      <c r="D123" s="10" t="s">
        <v>2</v>
      </c>
      <c r="E123" s="10" t="s">
        <v>3</v>
      </c>
      <c r="F123" s="10" t="s">
        <v>4</v>
      </c>
      <c r="G123" s="10" t="s">
        <v>5</v>
      </c>
      <c r="H123" s="10" t="s">
        <v>6</v>
      </c>
      <c r="I123" s="10" t="s">
        <v>7</v>
      </c>
      <c r="J123" s="10" t="s">
        <v>56</v>
      </c>
      <c r="K123" s="10" t="s">
        <v>8</v>
      </c>
      <c r="L123" s="11">
        <v>96365</v>
      </c>
      <c r="M123" s="9"/>
      <c r="N123" s="9"/>
    </row>
    <row r="124" spans="1:14" ht="15" x14ac:dyDescent="0.25">
      <c r="A124" s="12" t="s">
        <v>0</v>
      </c>
      <c r="B124" s="12">
        <f>M124</f>
        <v>92510.399999999994</v>
      </c>
      <c r="C124" s="12"/>
      <c r="D124" s="12"/>
      <c r="E124" s="12"/>
      <c r="F124" s="12"/>
      <c r="G124" s="12"/>
      <c r="H124" s="12"/>
      <c r="I124" s="12"/>
      <c r="J124" s="12"/>
      <c r="K124" s="12">
        <f>SUM(B124:G124)</f>
        <v>92510.399999999994</v>
      </c>
      <c r="L124" s="13">
        <f>(M124-L123)/L123</f>
        <v>-4.0000000000000063E-2</v>
      </c>
      <c r="M124">
        <f>L123*0.96</f>
        <v>92510.399999999994</v>
      </c>
      <c r="N124"/>
    </row>
    <row r="125" spans="1:14" ht="15" x14ac:dyDescent="0.25">
      <c r="A125" s="12" t="s">
        <v>9</v>
      </c>
      <c r="B125" s="12">
        <f>L123/4</f>
        <v>24091.25</v>
      </c>
      <c r="C125" s="12">
        <f>N125</f>
        <v>17586.612499999999</v>
      </c>
      <c r="D125" s="12">
        <f>C125</f>
        <v>17586.612499999999</v>
      </c>
      <c r="E125" s="12">
        <f>D125</f>
        <v>17586.612499999999</v>
      </c>
      <c r="F125" s="12">
        <f>E125</f>
        <v>17586.612499999999</v>
      </c>
      <c r="G125" s="12"/>
      <c r="H125" s="12"/>
      <c r="I125" s="12"/>
      <c r="J125" s="12"/>
      <c r="K125" s="12">
        <f>SUM(B125:G125)</f>
        <v>94437.700000000012</v>
      </c>
      <c r="L125" s="13">
        <f>(M125-L123)/L123</f>
        <v>-2.0000000000000032E-2</v>
      </c>
      <c r="M125">
        <f>L123*0.98</f>
        <v>94437.7</v>
      </c>
      <c r="N125" s="14">
        <f>(M125-B125)/4</f>
        <v>17586.612499999999</v>
      </c>
    </row>
    <row r="126" spans="1:14" ht="15" x14ac:dyDescent="0.25">
      <c r="A126" s="12" t="s">
        <v>10</v>
      </c>
      <c r="B126" s="12">
        <f>L123/4</f>
        <v>24091.25</v>
      </c>
      <c r="C126" s="12">
        <f>N126</f>
        <v>9214.9031249999989</v>
      </c>
      <c r="D126" s="12">
        <f>C126</f>
        <v>9214.9031249999989</v>
      </c>
      <c r="E126" s="12">
        <f t="shared" ref="E126:J126" si="16">D126</f>
        <v>9214.9031249999989</v>
      </c>
      <c r="F126" s="12">
        <f t="shared" si="16"/>
        <v>9214.9031249999989</v>
      </c>
      <c r="G126" s="12">
        <f t="shared" si="16"/>
        <v>9214.9031249999989</v>
      </c>
      <c r="H126" s="12">
        <f t="shared" si="16"/>
        <v>9214.9031249999989</v>
      </c>
      <c r="I126" s="12">
        <f t="shared" si="16"/>
        <v>9214.9031249999989</v>
      </c>
      <c r="J126" s="12">
        <f t="shared" si="16"/>
        <v>9214.9031249999989</v>
      </c>
      <c r="K126" s="12">
        <f>SUM(B126:J126)</f>
        <v>97810.474999999977</v>
      </c>
      <c r="L126" s="13">
        <f>(M126-L123)/L123</f>
        <v>1.4999999999999909E-2</v>
      </c>
      <c r="M126" s="14">
        <f>L123*1.015</f>
        <v>97810.474999999991</v>
      </c>
      <c r="N126" s="14">
        <f>(M126-B126)/8</f>
        <v>9214.9031249999989</v>
      </c>
    </row>
    <row r="127" spans="1:14" ht="15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5"/>
      <c r="L127" s="13"/>
      <c r="M127" s="14"/>
      <c r="N127" s="14"/>
    </row>
    <row r="128" spans="1:14" x14ac:dyDescent="0.2">
      <c r="A128" s="15" t="s">
        <v>44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6"/>
      <c r="M128" s="9"/>
      <c r="N128" s="9"/>
    </row>
    <row r="129" spans="1:14" x14ac:dyDescent="0.2">
      <c r="A129" s="15" t="s">
        <v>17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6"/>
      <c r="M129" s="9"/>
      <c r="N129" s="9"/>
    </row>
    <row r="130" spans="1:14" x14ac:dyDescent="0.2">
      <c r="A130" s="10"/>
      <c r="B130" s="10" t="s">
        <v>0</v>
      </c>
      <c r="C130" s="10" t="s">
        <v>1</v>
      </c>
      <c r="D130" s="10" t="s">
        <v>2</v>
      </c>
      <c r="E130" s="10" t="s">
        <v>3</v>
      </c>
      <c r="F130" s="10" t="s">
        <v>4</v>
      </c>
      <c r="G130" s="10" t="s">
        <v>5</v>
      </c>
      <c r="H130" s="10" t="s">
        <v>6</v>
      </c>
      <c r="I130" s="10" t="s">
        <v>7</v>
      </c>
      <c r="J130" s="10" t="s">
        <v>56</v>
      </c>
      <c r="K130" s="10" t="s">
        <v>8</v>
      </c>
      <c r="L130" s="11">
        <v>90850</v>
      </c>
      <c r="M130" s="9"/>
      <c r="N130" s="9"/>
    </row>
    <row r="131" spans="1:14" ht="15" x14ac:dyDescent="0.25">
      <c r="A131" s="12" t="s">
        <v>0</v>
      </c>
      <c r="B131" s="12">
        <f>M131</f>
        <v>87216</v>
      </c>
      <c r="C131" s="12"/>
      <c r="D131" s="12"/>
      <c r="E131" s="12"/>
      <c r="F131" s="12"/>
      <c r="G131" s="12"/>
      <c r="H131" s="12"/>
      <c r="I131" s="12"/>
      <c r="J131" s="12"/>
      <c r="K131" s="12">
        <f>SUM(B131:G131)</f>
        <v>87216</v>
      </c>
      <c r="L131" s="13">
        <f>(M131-L130)/L130</f>
        <v>-0.04</v>
      </c>
      <c r="M131">
        <f>L130*0.96</f>
        <v>87216</v>
      </c>
      <c r="N131"/>
    </row>
    <row r="132" spans="1:14" ht="15" x14ac:dyDescent="0.25">
      <c r="A132" s="12" t="s">
        <v>9</v>
      </c>
      <c r="B132" s="12">
        <f>L130/4</f>
        <v>22712.5</v>
      </c>
      <c r="C132" s="12">
        <f>N132</f>
        <v>16580.125</v>
      </c>
      <c r="D132" s="12">
        <f>C132</f>
        <v>16580.125</v>
      </c>
      <c r="E132" s="12">
        <f>D132</f>
        <v>16580.125</v>
      </c>
      <c r="F132" s="12">
        <f>E132</f>
        <v>16580.125</v>
      </c>
      <c r="G132" s="12"/>
      <c r="H132" s="12"/>
      <c r="I132" s="12"/>
      <c r="J132" s="12"/>
      <c r="K132" s="12">
        <f>SUM(B132:G132)</f>
        <v>89033</v>
      </c>
      <c r="L132" s="13">
        <f>(M132-L130)/L130</f>
        <v>-0.02</v>
      </c>
      <c r="M132">
        <f>L130*0.98</f>
        <v>89033</v>
      </c>
      <c r="N132" s="14">
        <f>(M132-B132)/4</f>
        <v>16580.125</v>
      </c>
    </row>
    <row r="133" spans="1:14" ht="15" x14ac:dyDescent="0.25">
      <c r="A133" s="12" t="s">
        <v>10</v>
      </c>
      <c r="B133" s="12">
        <f>L130/4</f>
        <v>22712.5</v>
      </c>
      <c r="C133" s="12">
        <f>N133</f>
        <v>8687.5312499999982</v>
      </c>
      <c r="D133" s="12">
        <f>C133</f>
        <v>8687.5312499999982</v>
      </c>
      <c r="E133" s="12">
        <f t="shared" ref="E133:J133" si="17">D133</f>
        <v>8687.5312499999982</v>
      </c>
      <c r="F133" s="12">
        <f t="shared" si="17"/>
        <v>8687.5312499999982</v>
      </c>
      <c r="G133" s="12">
        <f t="shared" si="17"/>
        <v>8687.5312499999982</v>
      </c>
      <c r="H133" s="12">
        <f t="shared" si="17"/>
        <v>8687.5312499999982</v>
      </c>
      <c r="I133" s="12">
        <f t="shared" si="17"/>
        <v>8687.5312499999982</v>
      </c>
      <c r="J133" s="12">
        <f t="shared" si="17"/>
        <v>8687.5312499999982</v>
      </c>
      <c r="K133" s="12">
        <f>SUM(B133:J133)</f>
        <v>92212.75</v>
      </c>
      <c r="L133" s="13">
        <f>(M133-L130)/L130</f>
        <v>1.499999999999984E-2</v>
      </c>
      <c r="M133" s="14">
        <f>L130*1.015</f>
        <v>92212.749999999985</v>
      </c>
      <c r="N133" s="14">
        <f>(M133-B133)/8</f>
        <v>8687.5312499999982</v>
      </c>
    </row>
    <row r="134" spans="1:14" ht="15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5"/>
      <c r="L134" s="13"/>
      <c r="M134" s="14"/>
      <c r="N134" s="14"/>
    </row>
    <row r="135" spans="1:14" x14ac:dyDescent="0.2">
      <c r="A135" s="15" t="s">
        <v>45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6"/>
      <c r="M135" s="9"/>
      <c r="N135" s="9"/>
    </row>
    <row r="136" spans="1:14" x14ac:dyDescent="0.2">
      <c r="A136" s="15" t="s">
        <v>18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6"/>
      <c r="M136" s="9"/>
      <c r="N136" s="9"/>
    </row>
    <row r="137" spans="1:14" x14ac:dyDescent="0.2">
      <c r="A137" s="10"/>
      <c r="B137" s="10" t="s">
        <v>0</v>
      </c>
      <c r="C137" s="10" t="s">
        <v>1</v>
      </c>
      <c r="D137" s="10" t="s">
        <v>2</v>
      </c>
      <c r="E137" s="10" t="s">
        <v>3</v>
      </c>
      <c r="F137" s="10" t="s">
        <v>4</v>
      </c>
      <c r="G137" s="10" t="s">
        <v>5</v>
      </c>
      <c r="H137" s="10" t="s">
        <v>6</v>
      </c>
      <c r="I137" s="10" t="s">
        <v>7</v>
      </c>
      <c r="J137" s="10" t="s">
        <v>56</v>
      </c>
      <c r="K137" s="10" t="s">
        <v>8</v>
      </c>
      <c r="L137" s="11">
        <v>46875</v>
      </c>
      <c r="M137" s="9"/>
      <c r="N137" s="9"/>
    </row>
    <row r="138" spans="1:14" ht="15" x14ac:dyDescent="0.25">
      <c r="A138" s="12" t="s">
        <v>0</v>
      </c>
      <c r="B138" s="12">
        <f>M138</f>
        <v>45000</v>
      </c>
      <c r="C138" s="12"/>
      <c r="D138" s="12"/>
      <c r="E138" s="12"/>
      <c r="F138" s="12"/>
      <c r="G138" s="12"/>
      <c r="H138" s="12"/>
      <c r="I138" s="12"/>
      <c r="J138" s="12"/>
      <c r="K138" s="12">
        <f>SUM(B138:G138)</f>
        <v>45000</v>
      </c>
      <c r="L138" s="13">
        <f>(M138-L137)/L137</f>
        <v>-0.04</v>
      </c>
      <c r="M138">
        <f>L137*0.96</f>
        <v>45000</v>
      </c>
      <c r="N138"/>
    </row>
    <row r="139" spans="1:14" ht="15" x14ac:dyDescent="0.25">
      <c r="A139" s="12" t="s">
        <v>9</v>
      </c>
      <c r="B139" s="12">
        <f>L137/4</f>
        <v>11718.75</v>
      </c>
      <c r="C139" s="12">
        <f>N139</f>
        <v>8554.6875</v>
      </c>
      <c r="D139" s="12">
        <f>C139</f>
        <v>8554.6875</v>
      </c>
      <c r="E139" s="12">
        <f>D139</f>
        <v>8554.6875</v>
      </c>
      <c r="F139" s="12">
        <f>E139</f>
        <v>8554.6875</v>
      </c>
      <c r="G139" s="12"/>
      <c r="H139" s="12"/>
      <c r="I139" s="12"/>
      <c r="J139" s="12"/>
      <c r="K139" s="12">
        <f>SUM(B139:G139)</f>
        <v>45937.5</v>
      </c>
      <c r="L139" s="13">
        <f>(M139-L137)/L137</f>
        <v>-0.02</v>
      </c>
      <c r="M139">
        <f>L137*0.98</f>
        <v>45937.5</v>
      </c>
      <c r="N139" s="14">
        <f>(M139-B139)/4</f>
        <v>8554.6875</v>
      </c>
    </row>
    <row r="140" spans="1:14" ht="15" x14ac:dyDescent="0.25">
      <c r="A140" s="12" t="s">
        <v>10</v>
      </c>
      <c r="B140" s="12">
        <f>L137/4</f>
        <v>11718.75</v>
      </c>
      <c r="C140" s="12">
        <f>N140</f>
        <v>4482.4218749999991</v>
      </c>
      <c r="D140" s="12">
        <f>C140</f>
        <v>4482.4218749999991</v>
      </c>
      <c r="E140" s="12">
        <f t="shared" ref="E140:J140" si="18">D140</f>
        <v>4482.4218749999991</v>
      </c>
      <c r="F140" s="12">
        <f t="shared" si="18"/>
        <v>4482.4218749999991</v>
      </c>
      <c r="G140" s="12">
        <f t="shared" si="18"/>
        <v>4482.4218749999991</v>
      </c>
      <c r="H140" s="12">
        <f t="shared" si="18"/>
        <v>4482.4218749999991</v>
      </c>
      <c r="I140" s="12">
        <f t="shared" si="18"/>
        <v>4482.4218749999991</v>
      </c>
      <c r="J140" s="12">
        <f t="shared" si="18"/>
        <v>4482.4218749999991</v>
      </c>
      <c r="K140" s="12">
        <f>SUM(B140:J140)</f>
        <v>47578.125</v>
      </c>
      <c r="L140" s="13">
        <f>(M140-L137)/L137</f>
        <v>1.4999999999999845E-2</v>
      </c>
      <c r="M140" s="14">
        <f>L137*1.015</f>
        <v>47578.124999999993</v>
      </c>
      <c r="N140" s="14">
        <f>(M140-B140)/8</f>
        <v>4482.4218749999991</v>
      </c>
    </row>
    <row r="141" spans="1:14" ht="15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13"/>
      <c r="M141" s="14"/>
      <c r="N141" s="14"/>
    </row>
    <row r="142" spans="1:14" ht="15" x14ac:dyDescent="0.25">
      <c r="A142" s="2" t="s">
        <v>12</v>
      </c>
      <c r="B142"/>
      <c r="C142"/>
      <c r="D142"/>
      <c r="E142"/>
      <c r="F142"/>
      <c r="G142"/>
      <c r="H142"/>
      <c r="I142"/>
      <c r="K142" s="5"/>
    </row>
    <row r="143" spans="1:14" ht="15" x14ac:dyDescent="0.25">
      <c r="A143" s="2" t="s">
        <v>13</v>
      </c>
      <c r="B143"/>
      <c r="C143"/>
      <c r="D143"/>
      <c r="E143"/>
      <c r="F143"/>
      <c r="G143"/>
      <c r="H143"/>
      <c r="I143"/>
    </row>
    <row r="144" spans="1:14" ht="15" x14ac:dyDescent="0.25">
      <c r="A144" s="2" t="s">
        <v>22</v>
      </c>
      <c r="B144"/>
      <c r="C144"/>
      <c r="D144"/>
      <c r="E144"/>
      <c r="F144"/>
      <c r="G144"/>
      <c r="H144"/>
      <c r="I144"/>
    </row>
    <row r="145" spans="1:9" ht="15" x14ac:dyDescent="0.25">
      <c r="A145" s="2" t="s">
        <v>14</v>
      </c>
      <c r="B145"/>
      <c r="C145"/>
      <c r="D145"/>
      <c r="E145"/>
      <c r="F145"/>
      <c r="G145"/>
      <c r="H145"/>
      <c r="I145"/>
    </row>
    <row r="146" spans="1:9" x14ac:dyDescent="0.2">
      <c r="A146" s="2" t="s">
        <v>71</v>
      </c>
    </row>
    <row r="148" spans="1:9" x14ac:dyDescent="0.2">
      <c r="A148" s="2" t="s">
        <v>65</v>
      </c>
    </row>
    <row r="149" spans="1:9" ht="15" x14ac:dyDescent="0.25">
      <c r="A149" s="30" t="s">
        <v>66</v>
      </c>
    </row>
    <row r="151" spans="1:9" x14ac:dyDescent="0.2">
      <c r="A151" s="9" t="s">
        <v>67</v>
      </c>
      <c r="B151" s="9"/>
      <c r="C151" s="9"/>
      <c r="D151" s="31"/>
    </row>
    <row r="153" spans="1:9" x14ac:dyDescent="0.2">
      <c r="A153" s="9" t="s">
        <v>68</v>
      </c>
      <c r="B153" s="31"/>
      <c r="C153" s="31"/>
      <c r="D153" s="31"/>
    </row>
    <row r="154" spans="1:9" x14ac:dyDescent="0.2">
      <c r="A154" s="9"/>
      <c r="B154" s="31"/>
      <c r="C154" s="31"/>
      <c r="D154" s="31"/>
    </row>
    <row r="155" spans="1:9" x14ac:dyDescent="0.2">
      <c r="A155" s="9" t="s">
        <v>69</v>
      </c>
      <c r="B155" s="31" t="s">
        <v>70</v>
      </c>
      <c r="C155" s="31"/>
      <c r="D155" s="31"/>
    </row>
  </sheetData>
  <mergeCells count="3">
    <mergeCell ref="A2:K2"/>
    <mergeCell ref="A47:K47"/>
    <mergeCell ref="A99:K99"/>
  </mergeCells>
  <hyperlinks>
    <hyperlink ref="A149" r:id="rId1"/>
  </hyperlinks>
  <pageMargins left="0.11811023622047245" right="0.11811023622047245" top="0.47244094488188981" bottom="0.43307086614173229" header="0.31496062992125984" footer="0.31496062992125984"/>
  <pageSetup paperSize="9" scale="5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workbookViewId="0">
      <selection activeCell="G27" sqref="G27"/>
    </sheetView>
  </sheetViews>
  <sheetFormatPr defaultRowHeight="15" x14ac:dyDescent="0.25"/>
  <cols>
    <col min="1" max="1" width="11.28515625" customWidth="1"/>
    <col min="2" max="6" width="11.85546875" customWidth="1"/>
    <col min="7" max="8" width="12.7109375" customWidth="1"/>
    <col min="9" max="9" width="13.7109375" customWidth="1"/>
    <col min="10" max="10" width="13.28515625" customWidth="1"/>
    <col min="11" max="11" width="13.85546875" customWidth="1"/>
    <col min="12" max="12" width="9.7109375" hidden="1" customWidth="1"/>
    <col min="13" max="15" width="0" hidden="1" customWidth="1"/>
  </cols>
  <sheetData>
    <row r="2" spans="1:14" ht="9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4" ht="45.75" customHeight="1" x14ac:dyDescent="0.25">
      <c r="A3" s="32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4"/>
    </row>
    <row r="4" spans="1:14" ht="10.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4"/>
    </row>
    <row r="6" spans="1:14" x14ac:dyDescent="0.25">
      <c r="A6" s="7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4" x14ac:dyDescent="0.25">
      <c r="A7" s="10"/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56</v>
      </c>
      <c r="K7" s="10" t="s">
        <v>8</v>
      </c>
      <c r="L7" s="11">
        <v>31020</v>
      </c>
      <c r="M7" s="9"/>
      <c r="N7" s="9"/>
    </row>
    <row r="8" spans="1:14" x14ac:dyDescent="0.25">
      <c r="A8" s="12" t="s">
        <v>0</v>
      </c>
      <c r="B8" s="12">
        <f>M8</f>
        <v>29779.199999999997</v>
      </c>
      <c r="C8" s="12"/>
      <c r="D8" s="12"/>
      <c r="E8" s="12"/>
      <c r="F8" s="12"/>
      <c r="G8" s="12"/>
      <c r="H8" s="12"/>
      <c r="I8" s="12"/>
      <c r="J8" s="12"/>
      <c r="K8" s="12">
        <f>SUM(B8:G8)</f>
        <v>29779.199999999997</v>
      </c>
      <c r="L8" s="13">
        <f>(M8-L7)/L7</f>
        <v>-4.0000000000000091E-2</v>
      </c>
      <c r="M8">
        <f>L7*0.96</f>
        <v>29779.199999999997</v>
      </c>
    </row>
    <row r="9" spans="1:14" x14ac:dyDescent="0.25">
      <c r="A9" s="12" t="s">
        <v>9</v>
      </c>
      <c r="B9" s="12">
        <f>L7/4</f>
        <v>7755</v>
      </c>
      <c r="C9" s="12">
        <f>N9</f>
        <v>5661.15</v>
      </c>
      <c r="D9" s="12">
        <f>C9</f>
        <v>5661.15</v>
      </c>
      <c r="E9" s="12">
        <f>D9</f>
        <v>5661.15</v>
      </c>
      <c r="F9" s="12">
        <f>E9</f>
        <v>5661.15</v>
      </c>
      <c r="G9" s="12"/>
      <c r="H9" s="12"/>
      <c r="I9" s="12"/>
      <c r="J9" s="12"/>
      <c r="K9" s="12">
        <f>SUM(B9:G9)</f>
        <v>30399.599999999999</v>
      </c>
      <c r="L9" s="13">
        <f>(M9-L7)/L7</f>
        <v>-2.0000000000000046E-2</v>
      </c>
      <c r="M9">
        <f>L7*0.98</f>
        <v>30399.599999999999</v>
      </c>
      <c r="N9" s="14">
        <f>(M9-B9)/4</f>
        <v>5661.15</v>
      </c>
    </row>
    <row r="10" spans="1:14" x14ac:dyDescent="0.25">
      <c r="A10" s="12" t="s">
        <v>10</v>
      </c>
      <c r="B10" s="12">
        <f>L7/4</f>
        <v>7755</v>
      </c>
      <c r="C10" s="12">
        <f>N10</f>
        <v>2966.2874999999995</v>
      </c>
      <c r="D10" s="12">
        <f>C10</f>
        <v>2966.2874999999995</v>
      </c>
      <c r="E10" s="12">
        <f t="shared" ref="E10:J10" si="0">D10</f>
        <v>2966.2874999999995</v>
      </c>
      <c r="F10" s="12">
        <f t="shared" si="0"/>
        <v>2966.2874999999995</v>
      </c>
      <c r="G10" s="12">
        <f t="shared" si="0"/>
        <v>2966.2874999999995</v>
      </c>
      <c r="H10" s="12">
        <f t="shared" si="0"/>
        <v>2966.2874999999995</v>
      </c>
      <c r="I10" s="12">
        <f t="shared" si="0"/>
        <v>2966.2874999999995</v>
      </c>
      <c r="J10" s="12">
        <f t="shared" si="0"/>
        <v>2966.2874999999995</v>
      </c>
      <c r="K10" s="12">
        <f>SUM(B10:J10)</f>
        <v>31485.299999999988</v>
      </c>
      <c r="L10" s="13">
        <f>(M10-L7)/L7</f>
        <v>1.4999999999999859E-2</v>
      </c>
      <c r="M10" s="14">
        <f>L7*1.015</f>
        <v>31485.299999999996</v>
      </c>
      <c r="N10" s="14">
        <f>(M10-B10)/8</f>
        <v>2966.2874999999995</v>
      </c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f>L7*0.92</f>
        <v>28538.400000000001</v>
      </c>
      <c r="L11" s="17"/>
    </row>
    <row r="12" spans="1:14" x14ac:dyDescent="0.25">
      <c r="A12" s="7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4" x14ac:dyDescent="0.25">
      <c r="A13" s="10"/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56</v>
      </c>
      <c r="K13" s="10" t="s">
        <v>8</v>
      </c>
      <c r="L13" s="11">
        <v>33085</v>
      </c>
      <c r="M13" s="9"/>
      <c r="N13" s="9"/>
    </row>
    <row r="14" spans="1:14" x14ac:dyDescent="0.25">
      <c r="A14" s="12" t="s">
        <v>0</v>
      </c>
      <c r="B14" s="12">
        <f>M14</f>
        <v>31761.599999999999</v>
      </c>
      <c r="C14" s="12"/>
      <c r="D14" s="12"/>
      <c r="E14" s="12"/>
      <c r="F14" s="12"/>
      <c r="G14" s="12"/>
      <c r="H14" s="12"/>
      <c r="I14" s="12"/>
      <c r="J14" s="12"/>
      <c r="K14" s="12">
        <f>SUM(B14:G14)</f>
        <v>31761.599999999999</v>
      </c>
      <c r="L14" s="13">
        <f>(M14-L13)/L13</f>
        <v>-4.0000000000000042E-2</v>
      </c>
      <c r="M14">
        <f>L13*0.96</f>
        <v>31761.599999999999</v>
      </c>
    </row>
    <row r="15" spans="1:14" x14ac:dyDescent="0.25">
      <c r="A15" s="12" t="s">
        <v>9</v>
      </c>
      <c r="B15" s="12">
        <f>L13/4</f>
        <v>8271.25</v>
      </c>
      <c r="C15" s="12">
        <f>N15</f>
        <v>6038.0124999999998</v>
      </c>
      <c r="D15" s="12">
        <f>C15</f>
        <v>6038.0124999999998</v>
      </c>
      <c r="E15" s="12">
        <f>D15</f>
        <v>6038.0124999999998</v>
      </c>
      <c r="F15" s="12">
        <f>E15</f>
        <v>6038.0124999999998</v>
      </c>
      <c r="G15" s="12"/>
      <c r="H15" s="12"/>
      <c r="I15" s="12"/>
      <c r="J15" s="12"/>
      <c r="K15" s="12">
        <f>SUM(B15:G15)</f>
        <v>32423.300000000003</v>
      </c>
      <c r="L15" s="13">
        <f>(M15-L13)/L13</f>
        <v>-2.0000000000000021E-2</v>
      </c>
      <c r="M15">
        <f>L13*0.98</f>
        <v>32423.3</v>
      </c>
      <c r="N15" s="14">
        <f>(M15-B15)/4</f>
        <v>6038.0124999999998</v>
      </c>
    </row>
    <row r="16" spans="1:14" x14ac:dyDescent="0.25">
      <c r="A16" s="12" t="s">
        <v>10</v>
      </c>
      <c r="B16" s="12">
        <f>L13/4</f>
        <v>8271.25</v>
      </c>
      <c r="C16" s="12">
        <f>N16</f>
        <v>3163.7531249999993</v>
      </c>
      <c r="D16" s="12">
        <f>C16</f>
        <v>3163.7531249999993</v>
      </c>
      <c r="E16" s="12">
        <f t="shared" ref="E16:J16" si="1">D16</f>
        <v>3163.7531249999993</v>
      </c>
      <c r="F16" s="12">
        <f t="shared" si="1"/>
        <v>3163.7531249999993</v>
      </c>
      <c r="G16" s="12">
        <f t="shared" si="1"/>
        <v>3163.7531249999993</v>
      </c>
      <c r="H16" s="12">
        <f t="shared" si="1"/>
        <v>3163.7531249999993</v>
      </c>
      <c r="I16" s="12">
        <f t="shared" si="1"/>
        <v>3163.7531249999993</v>
      </c>
      <c r="J16" s="12">
        <f t="shared" si="1"/>
        <v>3163.7531249999993</v>
      </c>
      <c r="K16" s="12">
        <f>SUM(B16:J16)</f>
        <v>33581.274999999994</v>
      </c>
      <c r="L16" s="13">
        <f>(M16-L13)/L13</f>
        <v>1.4999999999999824E-2</v>
      </c>
      <c r="M16" s="14">
        <f>L13*1.015</f>
        <v>33581.274999999994</v>
      </c>
      <c r="N16" s="14">
        <f>(M16-B16)/8</f>
        <v>3163.7531249999993</v>
      </c>
    </row>
    <row r="17" spans="1:12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5"/>
      <c r="L17" s="16"/>
    </row>
    <row r="19" spans="1:12" x14ac:dyDescent="0.25">
      <c r="A19" s="2" t="s">
        <v>12</v>
      </c>
    </row>
    <row r="20" spans="1:12" x14ac:dyDescent="0.25">
      <c r="A20" s="2" t="s">
        <v>13</v>
      </c>
    </row>
    <row r="21" spans="1:12" x14ac:dyDescent="0.25">
      <c r="A21" s="2" t="s">
        <v>22</v>
      </c>
    </row>
    <row r="22" spans="1:12" x14ac:dyDescent="0.25">
      <c r="A22" s="2" t="s">
        <v>14</v>
      </c>
    </row>
    <row r="23" spans="1:12" x14ac:dyDescent="0.25">
      <c r="A23" s="2" t="s">
        <v>23</v>
      </c>
    </row>
    <row r="25" spans="1:12" x14ac:dyDescent="0.25">
      <c r="A25" s="2" t="s">
        <v>65</v>
      </c>
      <c r="B25" s="2"/>
      <c r="C25" s="2"/>
      <c r="D25" s="2"/>
      <c r="E25" s="2"/>
    </row>
    <row r="26" spans="1:12" x14ac:dyDescent="0.25">
      <c r="A26" s="30" t="s">
        <v>66</v>
      </c>
      <c r="B26" s="2"/>
      <c r="C26" s="2"/>
      <c r="D26" s="2"/>
      <c r="E26" s="2"/>
    </row>
    <row r="28" spans="1:12" x14ac:dyDescent="0.25">
      <c r="A28" s="9" t="s">
        <v>67</v>
      </c>
      <c r="B28" s="9"/>
      <c r="C28" s="9"/>
      <c r="D28" s="31"/>
      <c r="E28" s="31"/>
    </row>
    <row r="29" spans="1:12" x14ac:dyDescent="0.25">
      <c r="A29" s="9"/>
      <c r="B29" s="9"/>
      <c r="C29" s="9"/>
      <c r="D29" s="31"/>
      <c r="E29" s="31"/>
    </row>
    <row r="30" spans="1:12" x14ac:dyDescent="0.25">
      <c r="A30" s="9" t="s">
        <v>68</v>
      </c>
      <c r="B30" s="31"/>
      <c r="C30" s="31"/>
      <c r="D30" s="31"/>
    </row>
    <row r="31" spans="1:12" x14ac:dyDescent="0.25">
      <c r="A31" s="9"/>
      <c r="B31" s="31"/>
      <c r="C31" s="31"/>
      <c r="D31" s="31"/>
    </row>
    <row r="32" spans="1:12" x14ac:dyDescent="0.25">
      <c r="A32" s="9" t="s">
        <v>73</v>
      </c>
      <c r="B32" s="31" t="s">
        <v>74</v>
      </c>
      <c r="C32" s="31"/>
      <c r="D32" s="31"/>
    </row>
  </sheetData>
  <mergeCells count="1">
    <mergeCell ref="A3:K3"/>
  </mergeCells>
  <hyperlinks>
    <hyperlink ref="A26" r:id="rId1"/>
  </hyperlinks>
  <pageMargins left="0.7" right="0.7" top="0.75" bottom="0.75" header="0.3" footer="0.3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2"/>
  <sheetViews>
    <sheetView workbookViewId="0"/>
  </sheetViews>
  <sheetFormatPr defaultRowHeight="15" x14ac:dyDescent="0.25"/>
  <cols>
    <col min="2" max="6" width="11.85546875" customWidth="1"/>
    <col min="7" max="8" width="12.7109375" customWidth="1"/>
    <col min="9" max="9" width="13.7109375" customWidth="1"/>
    <col min="10" max="10" width="13.28515625" customWidth="1"/>
    <col min="11" max="11" width="13.85546875" customWidth="1"/>
    <col min="12" max="12" width="9.7109375" hidden="1" customWidth="1"/>
    <col min="13" max="15" width="0" hidden="1" customWidth="1"/>
  </cols>
  <sheetData>
    <row r="2" spans="1:14" ht="43.5" customHeight="1" x14ac:dyDescent="0.25">
      <c r="A2" s="32" t="s">
        <v>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4" ht="21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"/>
    </row>
    <row r="4" spans="1:14" x14ac:dyDescent="0.25">
      <c r="A4" s="7" t="s">
        <v>46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4" x14ac:dyDescent="0.25">
      <c r="A5" s="10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56</v>
      </c>
      <c r="K5" s="10" t="s">
        <v>8</v>
      </c>
      <c r="L5" s="11">
        <v>30465</v>
      </c>
      <c r="M5" s="9"/>
      <c r="N5" s="9"/>
    </row>
    <row r="6" spans="1:14" x14ac:dyDescent="0.25">
      <c r="A6" s="12" t="s">
        <v>0</v>
      </c>
      <c r="B6" s="12">
        <f>M6</f>
        <v>29246.399999999998</v>
      </c>
      <c r="C6" s="12"/>
      <c r="D6" s="12"/>
      <c r="E6" s="12"/>
      <c r="F6" s="12"/>
      <c r="G6" s="12"/>
      <c r="H6" s="12"/>
      <c r="I6" s="12"/>
      <c r="J6" s="12"/>
      <c r="K6" s="12">
        <f>SUM(B6:G6)</f>
        <v>29246.399999999998</v>
      </c>
      <c r="L6" s="13">
        <f>(M6-L5)/L5</f>
        <v>-4.000000000000007E-2</v>
      </c>
      <c r="M6">
        <f>L5*0.96</f>
        <v>29246.399999999998</v>
      </c>
    </row>
    <row r="7" spans="1:14" x14ac:dyDescent="0.25">
      <c r="A7" s="12" t="s">
        <v>9</v>
      </c>
      <c r="B7" s="12">
        <f>L5/4</f>
        <v>7616.25</v>
      </c>
      <c r="C7" s="12">
        <f>N7</f>
        <v>5559.8625000000002</v>
      </c>
      <c r="D7" s="12">
        <f>C7</f>
        <v>5559.8625000000002</v>
      </c>
      <c r="E7" s="12">
        <f>D7</f>
        <v>5559.8625000000002</v>
      </c>
      <c r="F7" s="12">
        <f>E7</f>
        <v>5559.8625000000002</v>
      </c>
      <c r="G7" s="12"/>
      <c r="H7" s="12"/>
      <c r="I7" s="12"/>
      <c r="J7" s="12"/>
      <c r="K7" s="12">
        <f>SUM(B7:G7)</f>
        <v>29855.699999999997</v>
      </c>
      <c r="L7" s="13">
        <f>(M7-L5)/L5</f>
        <v>-1.9999999999999976E-2</v>
      </c>
      <c r="M7">
        <f>L5*0.98</f>
        <v>29855.7</v>
      </c>
      <c r="N7" s="14">
        <f>(M7-B7)/4</f>
        <v>5559.8625000000002</v>
      </c>
    </row>
    <row r="8" spans="1:14" x14ac:dyDescent="0.25">
      <c r="A8" s="12" t="s">
        <v>10</v>
      </c>
      <c r="B8" s="12">
        <f>L5/4</f>
        <v>7616.25</v>
      </c>
      <c r="C8" s="12">
        <f>N8</f>
        <v>2913.2156249999998</v>
      </c>
      <c r="D8" s="12">
        <f>C8</f>
        <v>2913.2156249999998</v>
      </c>
      <c r="E8" s="12">
        <f t="shared" ref="E8:J8" si="0">D8</f>
        <v>2913.2156249999998</v>
      </c>
      <c r="F8" s="12">
        <f t="shared" si="0"/>
        <v>2913.2156249999998</v>
      </c>
      <c r="G8" s="12">
        <f t="shared" si="0"/>
        <v>2913.2156249999998</v>
      </c>
      <c r="H8" s="12">
        <f t="shared" si="0"/>
        <v>2913.2156249999998</v>
      </c>
      <c r="I8" s="12">
        <f t="shared" si="0"/>
        <v>2913.2156249999998</v>
      </c>
      <c r="J8" s="12">
        <f t="shared" si="0"/>
        <v>2913.2156249999998</v>
      </c>
      <c r="K8" s="12">
        <f>SUM(B8:J8)</f>
        <v>30921.975000000006</v>
      </c>
      <c r="L8" s="13">
        <f>(M8-L5)/L5</f>
        <v>1.4999999999999953E-2</v>
      </c>
      <c r="M8" s="14">
        <f>L5*1.015</f>
        <v>30921.974999999999</v>
      </c>
      <c r="N8" s="14">
        <f>(M8-B8)/8</f>
        <v>2913.2156249999998</v>
      </c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L9" s="17"/>
    </row>
    <row r="10" spans="1:14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4" x14ac:dyDescent="0.25">
      <c r="A11" s="15" t="s">
        <v>47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4" x14ac:dyDescent="0.25">
      <c r="A12" s="10"/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56</v>
      </c>
      <c r="K12" s="10" t="s">
        <v>8</v>
      </c>
      <c r="L12" s="11">
        <v>28605</v>
      </c>
    </row>
    <row r="13" spans="1:14" x14ac:dyDescent="0.25">
      <c r="A13" s="12" t="s">
        <v>0</v>
      </c>
      <c r="B13" s="12">
        <f>M13</f>
        <v>27460.799999999999</v>
      </c>
      <c r="C13" s="12"/>
      <c r="D13" s="12"/>
      <c r="E13" s="12"/>
      <c r="F13" s="12"/>
      <c r="G13" s="12"/>
      <c r="H13" s="12"/>
      <c r="I13" s="12"/>
      <c r="J13" s="12"/>
      <c r="K13" s="12">
        <f>SUM(B13:G13)</f>
        <v>27460.799999999999</v>
      </c>
      <c r="L13" s="13">
        <f>(M13-L12)/L12</f>
        <v>-4.0000000000000029E-2</v>
      </c>
      <c r="M13">
        <f>L12*0.96</f>
        <v>27460.799999999999</v>
      </c>
    </row>
    <row r="14" spans="1:14" x14ac:dyDescent="0.25">
      <c r="A14" s="12" t="s">
        <v>9</v>
      </c>
      <c r="B14" s="12">
        <f>L12/4</f>
        <v>7151.25</v>
      </c>
      <c r="C14" s="12">
        <f>N14</f>
        <v>5220.4124999999995</v>
      </c>
      <c r="D14" s="12">
        <f>C14</f>
        <v>5220.4124999999995</v>
      </c>
      <c r="E14" s="12">
        <f>D14</f>
        <v>5220.4124999999995</v>
      </c>
      <c r="F14" s="12">
        <f>E14</f>
        <v>5220.4124999999995</v>
      </c>
      <c r="G14" s="12"/>
      <c r="H14" s="12"/>
      <c r="I14" s="12"/>
      <c r="J14" s="12"/>
      <c r="K14" s="12">
        <f>SUM(B14:G14)</f>
        <v>28032.899999999994</v>
      </c>
      <c r="L14" s="13">
        <f>(M14-L12)/L12</f>
        <v>-2.0000000000000077E-2</v>
      </c>
      <c r="M14">
        <f>L12*0.98</f>
        <v>28032.899999999998</v>
      </c>
      <c r="N14" s="14">
        <f>(M14-B14)/4</f>
        <v>5220.4124999999995</v>
      </c>
    </row>
    <row r="15" spans="1:14" x14ac:dyDescent="0.25">
      <c r="A15" s="12" t="s">
        <v>10</v>
      </c>
      <c r="B15" s="12">
        <v>2819</v>
      </c>
      <c r="C15" s="12">
        <f>N15</f>
        <v>3276.8843749999996</v>
      </c>
      <c r="D15" s="12">
        <f>C15</f>
        <v>3276.8843749999996</v>
      </c>
      <c r="E15" s="12">
        <f t="shared" ref="E15:J15" si="1">D15</f>
        <v>3276.8843749999996</v>
      </c>
      <c r="F15" s="12">
        <f t="shared" si="1"/>
        <v>3276.8843749999996</v>
      </c>
      <c r="G15" s="12">
        <f t="shared" si="1"/>
        <v>3276.8843749999996</v>
      </c>
      <c r="H15" s="12">
        <f t="shared" si="1"/>
        <v>3276.8843749999996</v>
      </c>
      <c r="I15" s="12">
        <f t="shared" si="1"/>
        <v>3276.8843749999996</v>
      </c>
      <c r="J15" s="12">
        <f t="shared" si="1"/>
        <v>3276.8843749999996</v>
      </c>
      <c r="K15" s="12">
        <f>SUM(B15:J15)</f>
        <v>29034.075000000004</v>
      </c>
      <c r="L15" s="13">
        <f>(M15-L12)/L12</f>
        <v>1.4999999999999899E-2</v>
      </c>
      <c r="M15" s="14">
        <f>L12*1.015</f>
        <v>29034.074999999997</v>
      </c>
      <c r="N15" s="14">
        <f>(M15-B15)/8</f>
        <v>3276.8843749999996</v>
      </c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L16" s="6"/>
    </row>
    <row r="17" spans="1:14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4" x14ac:dyDescent="0.25">
      <c r="A18" s="15" t="s">
        <v>48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4" x14ac:dyDescent="0.25">
      <c r="A19" s="10"/>
      <c r="B19" s="10" t="s">
        <v>0</v>
      </c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7</v>
      </c>
      <c r="J19" s="10" t="s">
        <v>56</v>
      </c>
      <c r="K19" s="10" t="s">
        <v>8</v>
      </c>
      <c r="L19" s="11">
        <v>8265</v>
      </c>
    </row>
    <row r="20" spans="1:14" x14ac:dyDescent="0.25">
      <c r="A20" s="12" t="s">
        <v>0</v>
      </c>
      <c r="B20" s="12">
        <f>M20</f>
        <v>7934.4</v>
      </c>
      <c r="C20" s="12"/>
      <c r="D20" s="12"/>
      <c r="E20" s="12"/>
      <c r="F20" s="12"/>
      <c r="G20" s="12"/>
      <c r="H20" s="12"/>
      <c r="I20" s="12"/>
      <c r="J20" s="12"/>
      <c r="K20" s="12">
        <f>SUM(B20:G20)</f>
        <v>7934.4</v>
      </c>
      <c r="L20" s="13">
        <f>(M20-L19)/L19</f>
        <v>-4.0000000000000042E-2</v>
      </c>
      <c r="M20">
        <f>L19*0.96</f>
        <v>7934.4</v>
      </c>
    </row>
    <row r="21" spans="1:14" x14ac:dyDescent="0.25">
      <c r="A21" s="12" t="s">
        <v>9</v>
      </c>
      <c r="B21" s="12">
        <f>L19/4</f>
        <v>2066.25</v>
      </c>
      <c r="C21" s="12">
        <f>N21</f>
        <v>1508.3625</v>
      </c>
      <c r="D21" s="12">
        <f>C21</f>
        <v>1508.3625</v>
      </c>
      <c r="E21" s="12">
        <f>D21</f>
        <v>1508.3625</v>
      </c>
      <c r="F21" s="12">
        <f>E21</f>
        <v>1508.3625</v>
      </c>
      <c r="G21" s="12"/>
      <c r="H21" s="12"/>
      <c r="I21" s="12"/>
      <c r="J21" s="12"/>
      <c r="K21" s="12">
        <f>SUM(B21:G21)</f>
        <v>8099.7000000000007</v>
      </c>
      <c r="L21" s="13">
        <f>(M21-L19)/L19</f>
        <v>-2.0000000000000021E-2</v>
      </c>
      <c r="M21">
        <f>L19*0.98</f>
        <v>8099.7</v>
      </c>
      <c r="N21" s="14">
        <f>(M21-B21)/4</f>
        <v>1508.3625</v>
      </c>
    </row>
    <row r="22" spans="1:14" x14ac:dyDescent="0.25">
      <c r="A22" s="12" t="s">
        <v>10</v>
      </c>
      <c r="B22" s="12">
        <f>L19/4</f>
        <v>2066.25</v>
      </c>
      <c r="C22" s="12">
        <f>N22</f>
        <v>790.34062499999982</v>
      </c>
      <c r="D22" s="12">
        <f>C22</f>
        <v>790.34062499999982</v>
      </c>
      <c r="E22" s="12">
        <f t="shared" ref="E22:J22" si="2">D22</f>
        <v>790.34062499999982</v>
      </c>
      <c r="F22" s="12">
        <f t="shared" si="2"/>
        <v>790.34062499999982</v>
      </c>
      <c r="G22" s="12">
        <f t="shared" si="2"/>
        <v>790.34062499999982</v>
      </c>
      <c r="H22" s="12">
        <f t="shared" si="2"/>
        <v>790.34062499999982</v>
      </c>
      <c r="I22" s="12">
        <f t="shared" si="2"/>
        <v>790.34062499999982</v>
      </c>
      <c r="J22" s="12">
        <f t="shared" si="2"/>
        <v>790.34062499999982</v>
      </c>
      <c r="K22" s="12">
        <f>SUM(B22:J22)</f>
        <v>8388.9749999999985</v>
      </c>
      <c r="L22" s="13">
        <f>(M22-L19)/L19</f>
        <v>1.4999999999999824E-2</v>
      </c>
      <c r="M22" s="14">
        <f>L19*1.015</f>
        <v>8388.9749999999985</v>
      </c>
      <c r="N22" s="14">
        <f>(M22-B22)/8</f>
        <v>790.34062499999982</v>
      </c>
    </row>
    <row r="23" spans="1:14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3"/>
      <c r="M23" s="14"/>
      <c r="N23" s="14"/>
    </row>
    <row r="24" spans="1:14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L24" s="13"/>
      <c r="N24" s="14"/>
    </row>
    <row r="25" spans="1:14" x14ac:dyDescent="0.25">
      <c r="A25" s="15" t="s">
        <v>49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4" x14ac:dyDescent="0.25">
      <c r="A26" s="10"/>
      <c r="B26" s="10" t="s">
        <v>0</v>
      </c>
      <c r="C26" s="10" t="s">
        <v>1</v>
      </c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56</v>
      </c>
      <c r="K26" s="10" t="s">
        <v>8</v>
      </c>
      <c r="L26" s="11">
        <v>13345</v>
      </c>
    </row>
    <row r="27" spans="1:14" x14ac:dyDescent="0.25">
      <c r="A27" s="12" t="s">
        <v>0</v>
      </c>
      <c r="B27" s="12">
        <f>M27</f>
        <v>12811.199999999999</v>
      </c>
      <c r="C27" s="12"/>
      <c r="D27" s="12"/>
      <c r="E27" s="12"/>
      <c r="F27" s="12"/>
      <c r="G27" s="12"/>
      <c r="H27" s="12"/>
      <c r="I27" s="12"/>
      <c r="J27" s="12"/>
      <c r="K27" s="12">
        <f>SUM(B27:G27)</f>
        <v>12811.199999999999</v>
      </c>
      <c r="L27" s="13">
        <f>(M27-L26)/L26</f>
        <v>-4.0000000000000084E-2</v>
      </c>
      <c r="M27">
        <f>L26*0.96</f>
        <v>12811.199999999999</v>
      </c>
    </row>
    <row r="28" spans="1:14" x14ac:dyDescent="0.25">
      <c r="A28" s="12" t="s">
        <v>9</v>
      </c>
      <c r="B28" s="12">
        <f>L26/4</f>
        <v>3336.25</v>
      </c>
      <c r="C28" s="12">
        <f>N28</f>
        <v>2435.4625000000001</v>
      </c>
      <c r="D28" s="12">
        <f>C28</f>
        <v>2435.4625000000001</v>
      </c>
      <c r="E28" s="12">
        <f>D28</f>
        <v>2435.4625000000001</v>
      </c>
      <c r="F28" s="12">
        <f>E28</f>
        <v>2435.4625000000001</v>
      </c>
      <c r="G28" s="12"/>
      <c r="H28" s="12"/>
      <c r="I28" s="12"/>
      <c r="J28" s="12"/>
      <c r="K28" s="12">
        <f>SUM(B28:G28)</f>
        <v>13078.099999999999</v>
      </c>
      <c r="L28" s="13">
        <f>(M28-L26)/L26</f>
        <v>-1.9999999999999973E-2</v>
      </c>
      <c r="M28">
        <f>L26*0.98</f>
        <v>13078.1</v>
      </c>
      <c r="N28" s="14">
        <f>(M28-B28)/4</f>
        <v>2435.4625000000001</v>
      </c>
    </row>
    <row r="29" spans="1:14" x14ac:dyDescent="0.25">
      <c r="A29" s="12" t="s">
        <v>10</v>
      </c>
      <c r="B29" s="12">
        <f>L26/4</f>
        <v>3336.25</v>
      </c>
      <c r="C29" s="12">
        <f>N29</f>
        <v>1276.1156249999999</v>
      </c>
      <c r="D29" s="12">
        <f>C29</f>
        <v>1276.1156249999999</v>
      </c>
      <c r="E29" s="12">
        <f t="shared" ref="E29:J29" si="3">D29</f>
        <v>1276.1156249999999</v>
      </c>
      <c r="F29" s="12">
        <f t="shared" si="3"/>
        <v>1276.1156249999999</v>
      </c>
      <c r="G29" s="12">
        <f t="shared" si="3"/>
        <v>1276.1156249999999</v>
      </c>
      <c r="H29" s="12">
        <f t="shared" si="3"/>
        <v>1276.1156249999999</v>
      </c>
      <c r="I29" s="12">
        <f t="shared" si="3"/>
        <v>1276.1156249999999</v>
      </c>
      <c r="J29" s="12">
        <f t="shared" si="3"/>
        <v>1276.1156249999999</v>
      </c>
      <c r="K29" s="12">
        <f>SUM(B29:J29)</f>
        <v>13545.175000000003</v>
      </c>
      <c r="L29" s="13">
        <f>(M29-L26)/L26</f>
        <v>1.4999999999999946E-2</v>
      </c>
      <c r="M29" s="14">
        <f>L26*1.015</f>
        <v>13545.174999999999</v>
      </c>
      <c r="N29" s="14">
        <f>(M29-B29)/8</f>
        <v>1276.1156249999999</v>
      </c>
    </row>
    <row r="30" spans="1:14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3"/>
      <c r="M30" s="14"/>
      <c r="N30" s="14"/>
    </row>
    <row r="31" spans="1:14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L31" s="13"/>
      <c r="M31" s="14"/>
      <c r="N31" s="14"/>
    </row>
    <row r="32" spans="1:14" x14ac:dyDescent="0.25">
      <c r="A32" s="7" t="s">
        <v>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4" x14ac:dyDescent="0.25">
      <c r="A33" s="10"/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56</v>
      </c>
      <c r="K33" s="10" t="s">
        <v>8</v>
      </c>
      <c r="L33" s="11">
        <v>33085</v>
      </c>
      <c r="M33" s="9"/>
      <c r="N33" s="9"/>
    </row>
    <row r="34" spans="1:14" x14ac:dyDescent="0.25">
      <c r="A34" s="12" t="s">
        <v>0</v>
      </c>
      <c r="B34" s="12">
        <f>M34</f>
        <v>31761.599999999999</v>
      </c>
      <c r="C34" s="12"/>
      <c r="D34" s="12"/>
      <c r="E34" s="12"/>
      <c r="F34" s="12"/>
      <c r="G34" s="12"/>
      <c r="H34" s="12"/>
      <c r="I34" s="12"/>
      <c r="J34" s="12"/>
      <c r="K34" s="12">
        <f>SUM(B34:G34)</f>
        <v>31761.599999999999</v>
      </c>
      <c r="L34" s="13">
        <f>(M34-L33)/L33</f>
        <v>-4.0000000000000042E-2</v>
      </c>
      <c r="M34">
        <f>L33*0.96</f>
        <v>31761.599999999999</v>
      </c>
    </row>
    <row r="35" spans="1:14" x14ac:dyDescent="0.25">
      <c r="A35" s="12" t="s">
        <v>9</v>
      </c>
      <c r="B35" s="12">
        <f>L33/4</f>
        <v>8271.25</v>
      </c>
      <c r="C35" s="12">
        <f>N35</f>
        <v>6038.0124999999998</v>
      </c>
      <c r="D35" s="12">
        <f>C35</f>
        <v>6038.0124999999998</v>
      </c>
      <c r="E35" s="12">
        <f>D35</f>
        <v>6038.0124999999998</v>
      </c>
      <c r="F35" s="12">
        <f>E35</f>
        <v>6038.0124999999998</v>
      </c>
      <c r="G35" s="12"/>
      <c r="H35" s="12"/>
      <c r="I35" s="12"/>
      <c r="J35" s="12"/>
      <c r="K35" s="12">
        <f>SUM(B35:G35)</f>
        <v>32423.300000000003</v>
      </c>
      <c r="L35" s="13">
        <f>(M35-L33)/L33</f>
        <v>-2.0000000000000021E-2</v>
      </c>
      <c r="M35">
        <f>L33*0.98</f>
        <v>32423.3</v>
      </c>
      <c r="N35" s="14">
        <f>(M35-B35)/4</f>
        <v>6038.0124999999998</v>
      </c>
    </row>
    <row r="36" spans="1:14" x14ac:dyDescent="0.25">
      <c r="A36" s="12" t="s">
        <v>10</v>
      </c>
      <c r="B36" s="12">
        <f>L33/4</f>
        <v>8271.25</v>
      </c>
      <c r="C36" s="12">
        <f>N36</f>
        <v>3163.7531249999993</v>
      </c>
      <c r="D36" s="12">
        <f>C36</f>
        <v>3163.7531249999993</v>
      </c>
      <c r="E36" s="12">
        <f t="shared" ref="E36:J36" si="4">D36</f>
        <v>3163.7531249999993</v>
      </c>
      <c r="F36" s="12">
        <f t="shared" si="4"/>
        <v>3163.7531249999993</v>
      </c>
      <c r="G36" s="12">
        <f t="shared" si="4"/>
        <v>3163.7531249999993</v>
      </c>
      <c r="H36" s="12">
        <f t="shared" si="4"/>
        <v>3163.7531249999993</v>
      </c>
      <c r="I36" s="12">
        <f t="shared" si="4"/>
        <v>3163.7531249999993</v>
      </c>
      <c r="J36" s="12">
        <f t="shared" si="4"/>
        <v>3163.7531249999993</v>
      </c>
      <c r="K36" s="12">
        <f>SUM(B36:J36)</f>
        <v>33581.274999999994</v>
      </c>
      <c r="L36" s="13">
        <f>(M36-L33)/L33</f>
        <v>1.4999999999999824E-2</v>
      </c>
      <c r="M36" s="14">
        <f>L33*1.015</f>
        <v>33581.274999999994</v>
      </c>
      <c r="N36" s="14">
        <f>(M36-B36)/8</f>
        <v>3163.7531249999993</v>
      </c>
    </row>
    <row r="37" spans="1:14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3"/>
      <c r="M37" s="14"/>
      <c r="N37" s="14"/>
    </row>
    <row r="38" spans="1:1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L38" s="17"/>
    </row>
    <row r="39" spans="1:14" x14ac:dyDescent="0.25">
      <c r="A39" s="15" t="s">
        <v>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</row>
    <row r="40" spans="1:14" x14ac:dyDescent="0.25">
      <c r="A40" s="10"/>
      <c r="B40" s="10" t="s">
        <v>0</v>
      </c>
      <c r="C40" s="10" t="s">
        <v>1</v>
      </c>
      <c r="D40" s="10" t="s">
        <v>2</v>
      </c>
      <c r="E40" s="10" t="s">
        <v>3</v>
      </c>
      <c r="F40" s="10" t="s">
        <v>4</v>
      </c>
      <c r="G40" s="10" t="s">
        <v>5</v>
      </c>
      <c r="H40" s="10" t="s">
        <v>6</v>
      </c>
      <c r="I40" s="10" t="s">
        <v>7</v>
      </c>
      <c r="J40" s="10" t="s">
        <v>56</v>
      </c>
      <c r="K40" s="10" t="s">
        <v>8</v>
      </c>
      <c r="L40" s="11">
        <v>31020</v>
      </c>
    </row>
    <row r="41" spans="1:14" x14ac:dyDescent="0.25">
      <c r="A41" s="12" t="s">
        <v>0</v>
      </c>
      <c r="B41" s="12">
        <f>M41</f>
        <v>29779.199999999997</v>
      </c>
      <c r="C41" s="12"/>
      <c r="D41" s="12"/>
      <c r="E41" s="12"/>
      <c r="F41" s="12"/>
      <c r="G41" s="12"/>
      <c r="H41" s="12"/>
      <c r="I41" s="12"/>
      <c r="J41" s="12"/>
      <c r="K41" s="12">
        <f>SUM(B41:G41)</f>
        <v>29779.199999999997</v>
      </c>
      <c r="L41" s="13">
        <f>(M41-L40)/L40</f>
        <v>-4.0000000000000091E-2</v>
      </c>
      <c r="M41">
        <f>L40*0.96</f>
        <v>29779.199999999997</v>
      </c>
    </row>
    <row r="42" spans="1:14" x14ac:dyDescent="0.25">
      <c r="A42" s="12" t="s">
        <v>9</v>
      </c>
      <c r="B42" s="12">
        <f>L40/4</f>
        <v>7755</v>
      </c>
      <c r="C42" s="12">
        <f>N42</f>
        <v>5661.15</v>
      </c>
      <c r="D42" s="12">
        <f>C42</f>
        <v>5661.15</v>
      </c>
      <c r="E42" s="12">
        <f>D42</f>
        <v>5661.15</v>
      </c>
      <c r="F42" s="12">
        <f>E42</f>
        <v>5661.15</v>
      </c>
      <c r="G42" s="12"/>
      <c r="H42" s="12"/>
      <c r="I42" s="12"/>
      <c r="J42" s="12"/>
      <c r="K42" s="12">
        <f>SUM(B42:G42)</f>
        <v>30399.599999999999</v>
      </c>
      <c r="L42" s="13">
        <f>(M42-L40)/L40</f>
        <v>-2.0000000000000046E-2</v>
      </c>
      <c r="M42">
        <f>L40*0.98</f>
        <v>30399.599999999999</v>
      </c>
      <c r="N42" s="14">
        <f>(M42-B42)/4</f>
        <v>5661.15</v>
      </c>
    </row>
    <row r="43" spans="1:14" x14ac:dyDescent="0.25">
      <c r="A43" s="12" t="s">
        <v>10</v>
      </c>
      <c r="B43" s="12">
        <v>2819</v>
      </c>
      <c r="C43" s="12">
        <f>N43</f>
        <v>3583.2874999999995</v>
      </c>
      <c r="D43" s="12">
        <f>C43</f>
        <v>3583.2874999999995</v>
      </c>
      <c r="E43" s="12">
        <f t="shared" ref="E43:J43" si="5">D43</f>
        <v>3583.2874999999995</v>
      </c>
      <c r="F43" s="12">
        <f t="shared" si="5"/>
        <v>3583.2874999999995</v>
      </c>
      <c r="G43" s="12">
        <f t="shared" si="5"/>
        <v>3583.2874999999995</v>
      </c>
      <c r="H43" s="12">
        <f t="shared" si="5"/>
        <v>3583.2874999999995</v>
      </c>
      <c r="I43" s="12">
        <f t="shared" si="5"/>
        <v>3583.2874999999995</v>
      </c>
      <c r="J43" s="12">
        <f t="shared" si="5"/>
        <v>3583.2874999999995</v>
      </c>
      <c r="K43" s="12">
        <f>SUM(B43:J43)</f>
        <v>31485.299999999992</v>
      </c>
      <c r="L43" s="13">
        <f>(M43-L40)/L40</f>
        <v>1.4999999999999859E-2</v>
      </c>
      <c r="M43" s="14">
        <f>L40*1.015</f>
        <v>31485.299999999996</v>
      </c>
      <c r="N43" s="14">
        <f>(M43-B43)/8</f>
        <v>3583.2874999999995</v>
      </c>
    </row>
    <row r="44" spans="1:1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L44" s="6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</row>
    <row r="46" spans="1:14" x14ac:dyDescent="0.25">
      <c r="A46" s="15" t="s">
        <v>52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1:14" x14ac:dyDescent="0.25">
      <c r="A47" s="10"/>
      <c r="B47" s="10" t="s">
        <v>0</v>
      </c>
      <c r="C47" s="10" t="s">
        <v>1</v>
      </c>
      <c r="D47" s="10" t="s">
        <v>2</v>
      </c>
      <c r="E47" s="10" t="s">
        <v>3</v>
      </c>
      <c r="F47" s="10" t="s">
        <v>4</v>
      </c>
      <c r="G47" s="10" t="s">
        <v>5</v>
      </c>
      <c r="H47" s="10" t="s">
        <v>6</v>
      </c>
      <c r="I47" s="10" t="s">
        <v>7</v>
      </c>
      <c r="J47" s="10" t="s">
        <v>56</v>
      </c>
      <c r="K47" s="10" t="s">
        <v>8</v>
      </c>
      <c r="L47" s="11">
        <v>8960</v>
      </c>
    </row>
    <row r="48" spans="1:14" x14ac:dyDescent="0.25">
      <c r="A48" s="12" t="s">
        <v>0</v>
      </c>
      <c r="B48" s="12">
        <f>M48</f>
        <v>8601.6</v>
      </c>
      <c r="C48" s="12"/>
      <c r="D48" s="12"/>
      <c r="E48" s="12"/>
      <c r="F48" s="12"/>
      <c r="G48" s="12"/>
      <c r="H48" s="12"/>
      <c r="I48" s="12"/>
      <c r="J48" s="12"/>
      <c r="K48" s="12">
        <f>SUM(B48:G48)</f>
        <v>8601.6</v>
      </c>
      <c r="L48" s="13">
        <f>(M48-L47)/L47</f>
        <v>-3.9999999999999959E-2</v>
      </c>
      <c r="M48">
        <f>L47*0.96</f>
        <v>8601.6</v>
      </c>
    </row>
    <row r="49" spans="1:14" x14ac:dyDescent="0.25">
      <c r="A49" s="12" t="s">
        <v>9</v>
      </c>
      <c r="B49" s="12">
        <f>L47/4</f>
        <v>2240</v>
      </c>
      <c r="C49" s="12">
        <f>N49</f>
        <v>1635.1999999999998</v>
      </c>
      <c r="D49" s="12">
        <f>C49</f>
        <v>1635.1999999999998</v>
      </c>
      <c r="E49" s="12">
        <f>D49</f>
        <v>1635.1999999999998</v>
      </c>
      <c r="F49" s="12">
        <f>E49</f>
        <v>1635.1999999999998</v>
      </c>
      <c r="G49" s="12"/>
      <c r="H49" s="12"/>
      <c r="I49" s="12"/>
      <c r="J49" s="12"/>
      <c r="K49" s="12">
        <f>SUM(B49:G49)</f>
        <v>8780.7999999999993</v>
      </c>
      <c r="L49" s="13">
        <f>(M49-L47)/L47</f>
        <v>-2.000000000000008E-2</v>
      </c>
      <c r="M49">
        <f>L47*0.98</f>
        <v>8780.7999999999993</v>
      </c>
      <c r="N49" s="14">
        <f>(M49-B49)/4</f>
        <v>1635.1999999999998</v>
      </c>
    </row>
    <row r="50" spans="1:14" x14ac:dyDescent="0.25">
      <c r="A50" s="12" t="s">
        <v>10</v>
      </c>
      <c r="B50" s="12">
        <f>L47/4</f>
        <v>2240</v>
      </c>
      <c r="C50" s="12">
        <f>N50</f>
        <v>856.8</v>
      </c>
      <c r="D50" s="12">
        <f>C50</f>
        <v>856.8</v>
      </c>
      <c r="E50" s="12">
        <f t="shared" ref="E50:J50" si="6">D50</f>
        <v>856.8</v>
      </c>
      <c r="F50" s="12">
        <f t="shared" si="6"/>
        <v>856.8</v>
      </c>
      <c r="G50" s="12">
        <f t="shared" si="6"/>
        <v>856.8</v>
      </c>
      <c r="H50" s="12">
        <f t="shared" si="6"/>
        <v>856.8</v>
      </c>
      <c r="I50" s="12">
        <f t="shared" si="6"/>
        <v>856.8</v>
      </c>
      <c r="J50" s="12">
        <f t="shared" si="6"/>
        <v>856.8</v>
      </c>
      <c r="K50" s="12">
        <f>SUM(B50:J50)</f>
        <v>9094.4</v>
      </c>
      <c r="L50" s="13">
        <f>(M50-L47)/L47</f>
        <v>1.499999999999996E-2</v>
      </c>
      <c r="M50" s="14">
        <f>L47*1.015</f>
        <v>9094.4</v>
      </c>
      <c r="N50" s="14">
        <f>(M50-B50)/8</f>
        <v>856.8</v>
      </c>
    </row>
    <row r="51" spans="1:14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L51" s="13"/>
      <c r="N51" s="14"/>
    </row>
    <row r="53" spans="1:14" x14ac:dyDescent="0.25">
      <c r="A53" s="15" t="s">
        <v>53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4" x14ac:dyDescent="0.25">
      <c r="A54" s="10"/>
      <c r="B54" s="10" t="s">
        <v>0</v>
      </c>
      <c r="C54" s="10" t="s">
        <v>1</v>
      </c>
      <c r="D54" s="10" t="s">
        <v>2</v>
      </c>
      <c r="E54" s="10" t="s">
        <v>3</v>
      </c>
      <c r="F54" s="10" t="s">
        <v>4</v>
      </c>
      <c r="G54" s="10" t="s">
        <v>5</v>
      </c>
      <c r="H54" s="10" t="s">
        <v>6</v>
      </c>
      <c r="I54" s="10" t="s">
        <v>7</v>
      </c>
      <c r="J54" s="10" t="s">
        <v>56</v>
      </c>
      <c r="K54" s="10" t="s">
        <v>8</v>
      </c>
      <c r="L54" s="11">
        <v>15855</v>
      </c>
    </row>
    <row r="55" spans="1:14" x14ac:dyDescent="0.25">
      <c r="A55" s="12" t="s">
        <v>0</v>
      </c>
      <c r="B55" s="12">
        <f>M55</f>
        <v>15220.8</v>
      </c>
      <c r="C55" s="12"/>
      <c r="D55" s="12"/>
      <c r="E55" s="12"/>
      <c r="F55" s="12"/>
      <c r="G55" s="12"/>
      <c r="H55" s="12"/>
      <c r="I55" s="12"/>
      <c r="J55" s="12"/>
      <c r="K55" s="12">
        <f>SUM(B55:G55)</f>
        <v>15220.8</v>
      </c>
      <c r="L55" s="13">
        <f>(M55-L54)/L54</f>
        <v>-4.0000000000000042E-2</v>
      </c>
      <c r="M55">
        <f>L54*0.96</f>
        <v>15220.8</v>
      </c>
    </row>
    <row r="56" spans="1:14" x14ac:dyDescent="0.25">
      <c r="A56" s="12" t="s">
        <v>9</v>
      </c>
      <c r="B56" s="12">
        <f>L54/4</f>
        <v>3963.75</v>
      </c>
      <c r="C56" s="12">
        <f>N56</f>
        <v>2893.5374999999999</v>
      </c>
      <c r="D56" s="12">
        <f>C56</f>
        <v>2893.5374999999999</v>
      </c>
      <c r="E56" s="12">
        <f>D56</f>
        <v>2893.5374999999999</v>
      </c>
      <c r="F56" s="12">
        <f>E56</f>
        <v>2893.5374999999999</v>
      </c>
      <c r="G56" s="12"/>
      <c r="H56" s="12"/>
      <c r="I56" s="12"/>
      <c r="J56" s="12"/>
      <c r="K56" s="12">
        <f>SUM(B56:G56)</f>
        <v>15537.900000000001</v>
      </c>
      <c r="L56" s="13">
        <f>(M56-L54)/L54</f>
        <v>-2.0000000000000021E-2</v>
      </c>
      <c r="M56">
        <f>L54*0.98</f>
        <v>15537.9</v>
      </c>
      <c r="N56" s="14">
        <f>(M56-B56)/4</f>
        <v>2893.5374999999999</v>
      </c>
    </row>
    <row r="57" spans="1:14" x14ac:dyDescent="0.25">
      <c r="A57" s="12" t="s">
        <v>10</v>
      </c>
      <c r="B57" s="12">
        <f>L54/4</f>
        <v>3963.75</v>
      </c>
      <c r="C57" s="12">
        <f>N57</f>
        <v>1516.1343749999999</v>
      </c>
      <c r="D57" s="12">
        <f>C57</f>
        <v>1516.1343749999999</v>
      </c>
      <c r="E57" s="12">
        <f t="shared" ref="E57:J57" si="7">D57</f>
        <v>1516.1343749999999</v>
      </c>
      <c r="F57" s="12">
        <f t="shared" si="7"/>
        <v>1516.1343749999999</v>
      </c>
      <c r="G57" s="12">
        <f t="shared" si="7"/>
        <v>1516.1343749999999</v>
      </c>
      <c r="H57" s="12">
        <f t="shared" si="7"/>
        <v>1516.1343749999999</v>
      </c>
      <c r="I57" s="12">
        <f t="shared" si="7"/>
        <v>1516.1343749999999</v>
      </c>
      <c r="J57" s="12">
        <f t="shared" si="7"/>
        <v>1516.1343749999999</v>
      </c>
      <c r="K57" s="12">
        <f>SUM(B57:J57)</f>
        <v>16092.824999999997</v>
      </c>
      <c r="L57" s="13">
        <f>(M57-L54)/L54</f>
        <v>1.4999999999999932E-2</v>
      </c>
      <c r="M57" s="14">
        <f>L54*1.015</f>
        <v>16092.824999999999</v>
      </c>
      <c r="N57" s="14">
        <f>(M57-B57)/8</f>
        <v>1516.1343749999999</v>
      </c>
    </row>
    <row r="59" spans="1:14" x14ac:dyDescent="0.25">
      <c r="A59" s="2" t="s">
        <v>12</v>
      </c>
    </row>
    <row r="60" spans="1:14" x14ac:dyDescent="0.25">
      <c r="A60" s="2" t="s">
        <v>13</v>
      </c>
    </row>
    <row r="61" spans="1:14" x14ac:dyDescent="0.25">
      <c r="A61" s="2" t="s">
        <v>22</v>
      </c>
    </row>
    <row r="62" spans="1:14" x14ac:dyDescent="0.25">
      <c r="A62" s="2" t="s">
        <v>14</v>
      </c>
    </row>
    <row r="63" spans="1:14" x14ac:dyDescent="0.25">
      <c r="A63" s="2" t="s">
        <v>23</v>
      </c>
    </row>
    <row r="65" spans="1:6" x14ac:dyDescent="0.25">
      <c r="A65" s="2" t="s">
        <v>65</v>
      </c>
      <c r="B65" s="2"/>
      <c r="C65" s="2"/>
      <c r="D65" s="2"/>
      <c r="E65" s="2"/>
      <c r="F65" s="2"/>
    </row>
    <row r="66" spans="1:6" x14ac:dyDescent="0.25">
      <c r="A66" s="30" t="s">
        <v>66</v>
      </c>
      <c r="B66" s="2"/>
      <c r="C66" s="2"/>
      <c r="D66" s="2"/>
      <c r="E66" s="2"/>
      <c r="F66" s="2"/>
    </row>
    <row r="67" spans="1:6" x14ac:dyDescent="0.25">
      <c r="A67" s="30"/>
      <c r="B67" s="2"/>
      <c r="C67" s="2"/>
      <c r="D67" s="2"/>
      <c r="E67" s="2"/>
      <c r="F67" s="2"/>
    </row>
    <row r="68" spans="1:6" x14ac:dyDescent="0.25">
      <c r="A68" s="9" t="s">
        <v>67</v>
      </c>
      <c r="B68" s="9"/>
      <c r="C68" s="9"/>
      <c r="D68" s="31"/>
      <c r="E68" s="31"/>
    </row>
    <row r="69" spans="1:6" x14ac:dyDescent="0.25">
      <c r="A69" s="9"/>
      <c r="B69" s="9"/>
      <c r="C69" s="9"/>
      <c r="D69" s="31"/>
      <c r="E69" s="31"/>
    </row>
    <row r="70" spans="1:6" x14ac:dyDescent="0.25">
      <c r="A70" s="9" t="s">
        <v>68</v>
      </c>
      <c r="B70" s="31"/>
      <c r="C70" s="31"/>
      <c r="D70" s="31"/>
    </row>
    <row r="71" spans="1:6" x14ac:dyDescent="0.25">
      <c r="A71" s="9"/>
      <c r="B71" s="31"/>
      <c r="C71" s="31"/>
      <c r="D71" s="31"/>
    </row>
    <row r="72" spans="1:6" x14ac:dyDescent="0.25">
      <c r="A72" s="9" t="s">
        <v>76</v>
      </c>
      <c r="B72" s="31" t="s">
        <v>77</v>
      </c>
      <c r="C72" s="31"/>
      <c r="D72" s="31"/>
    </row>
  </sheetData>
  <mergeCells count="1">
    <mergeCell ref="A2:K2"/>
  </mergeCells>
  <hyperlinks>
    <hyperlink ref="A66" r:id="rId1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8"/>
  <sheetViews>
    <sheetView workbookViewId="0">
      <selection activeCell="G88" sqref="G88"/>
    </sheetView>
  </sheetViews>
  <sheetFormatPr defaultColWidth="9.140625" defaultRowHeight="12.75" x14ac:dyDescent="0.2"/>
  <cols>
    <col min="1" max="1" width="16" style="2" customWidth="1"/>
    <col min="2" max="2" width="16.85546875" style="2" bestFit="1" customWidth="1"/>
    <col min="3" max="4" width="12" style="2" customWidth="1"/>
    <col min="5" max="5" width="11.85546875" style="2" customWidth="1"/>
    <col min="6" max="6" width="11.42578125" style="2" customWidth="1"/>
    <col min="7" max="7" width="10" style="2" customWidth="1"/>
    <col min="8" max="8" width="11.5703125" style="2" customWidth="1"/>
    <col min="9" max="9" width="11.140625" style="2" customWidth="1"/>
    <col min="10" max="10" width="12" style="2" customWidth="1"/>
    <col min="11" max="11" width="9.5703125" style="6" customWidth="1"/>
    <col min="12" max="15" width="0" style="2" hidden="1" customWidth="1"/>
    <col min="16" max="16384" width="9.140625" style="2"/>
  </cols>
  <sheetData>
    <row r="2" spans="1:15" ht="38.25" customHeight="1" x14ac:dyDescent="0.25">
      <c r="A2" s="32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5" s="29" customFormat="1" x14ac:dyDescent="0.2">
      <c r="A5" s="7" t="s">
        <v>79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5" s="9" customFormat="1" x14ac:dyDescent="0.2">
      <c r="A6" s="10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56</v>
      </c>
      <c r="K6" s="10" t="s">
        <v>8</v>
      </c>
      <c r="L6" s="11">
        <v>12640</v>
      </c>
    </row>
    <row r="7" spans="1:15" ht="15" x14ac:dyDescent="0.25">
      <c r="A7" s="12" t="s">
        <v>0</v>
      </c>
      <c r="B7" s="12">
        <f>M7</f>
        <v>12134.4</v>
      </c>
      <c r="C7" s="12"/>
      <c r="D7" s="12"/>
      <c r="E7" s="12"/>
      <c r="F7" s="12"/>
      <c r="G7" s="12"/>
      <c r="H7" s="12"/>
      <c r="I7" s="12"/>
      <c r="J7" s="12"/>
      <c r="K7" s="12">
        <f>SUM(B7:G7)</f>
        <v>12134.4</v>
      </c>
      <c r="L7" s="13">
        <f>(M7-L6)/L6</f>
        <v>-4.0000000000000029E-2</v>
      </c>
      <c r="M7">
        <f>L6*0.96</f>
        <v>12134.4</v>
      </c>
      <c r="N7"/>
    </row>
    <row r="8" spans="1:15" ht="15" x14ac:dyDescent="0.25">
      <c r="A8" s="12" t="s">
        <v>9</v>
      </c>
      <c r="B8" s="12">
        <f>L6/4</f>
        <v>3160</v>
      </c>
      <c r="C8" s="12">
        <f>N8</f>
        <v>2306.7999999999997</v>
      </c>
      <c r="D8" s="12">
        <f>C8</f>
        <v>2306.7999999999997</v>
      </c>
      <c r="E8" s="12">
        <f>D8</f>
        <v>2306.7999999999997</v>
      </c>
      <c r="F8" s="12">
        <f>E8</f>
        <v>2306.7999999999997</v>
      </c>
      <c r="G8" s="12"/>
      <c r="H8" s="12"/>
      <c r="I8" s="12"/>
      <c r="J8" s="12"/>
      <c r="K8" s="12">
        <f>SUM(B8:G8)</f>
        <v>12387.199999999997</v>
      </c>
      <c r="L8" s="13">
        <f>(M8-L6)/L6</f>
        <v>-2.0000000000000087E-2</v>
      </c>
      <c r="M8">
        <f>L6*0.98</f>
        <v>12387.199999999999</v>
      </c>
      <c r="N8" s="14">
        <f>(M8-B8)/4</f>
        <v>2306.7999999999997</v>
      </c>
    </row>
    <row r="9" spans="1:15" ht="15" x14ac:dyDescent="0.25">
      <c r="A9" s="12" t="s">
        <v>10</v>
      </c>
      <c r="B9" s="12">
        <f>L6/4</f>
        <v>3160</v>
      </c>
      <c r="C9" s="12">
        <f>N9</f>
        <v>1208.6999999999998</v>
      </c>
      <c r="D9" s="12">
        <f>C9</f>
        <v>1208.6999999999998</v>
      </c>
      <c r="E9" s="12">
        <f t="shared" ref="E9:J9" si="0">D9</f>
        <v>1208.6999999999998</v>
      </c>
      <c r="F9" s="12">
        <f t="shared" si="0"/>
        <v>1208.6999999999998</v>
      </c>
      <c r="G9" s="12">
        <f t="shared" si="0"/>
        <v>1208.6999999999998</v>
      </c>
      <c r="H9" s="12">
        <f t="shared" si="0"/>
        <v>1208.6999999999998</v>
      </c>
      <c r="I9" s="12">
        <f t="shared" si="0"/>
        <v>1208.6999999999998</v>
      </c>
      <c r="J9" s="12">
        <f t="shared" si="0"/>
        <v>1208.6999999999998</v>
      </c>
      <c r="K9" s="12">
        <f>SUM(B9:J9)</f>
        <v>12829.600000000002</v>
      </c>
      <c r="L9" s="13">
        <f>(M9-L6)/L6</f>
        <v>1.4999999999999885E-2</v>
      </c>
      <c r="M9" s="14">
        <f>L6*1.015</f>
        <v>12829.599999999999</v>
      </c>
      <c r="N9" s="14">
        <f>(M9-B9)/8</f>
        <v>1208.6999999999998</v>
      </c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5" x14ac:dyDescent="0.2">
      <c r="A11" s="7" t="s">
        <v>80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9"/>
      <c r="M11" s="9"/>
      <c r="N11" s="9"/>
    </row>
    <row r="12" spans="1:15" s="9" customFormat="1" x14ac:dyDescent="0.2">
      <c r="A12" s="10"/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56</v>
      </c>
      <c r="K12" s="10" t="s">
        <v>8</v>
      </c>
      <c r="L12" s="11">
        <v>15780</v>
      </c>
      <c r="O12" s="2"/>
    </row>
    <row r="13" spans="1:15" ht="15" x14ac:dyDescent="0.25">
      <c r="A13" s="12" t="s">
        <v>0</v>
      </c>
      <c r="B13" s="12">
        <f>M13</f>
        <v>15148.8</v>
      </c>
      <c r="C13" s="12"/>
      <c r="D13" s="12"/>
      <c r="E13" s="12"/>
      <c r="F13" s="12"/>
      <c r="G13" s="12"/>
      <c r="H13" s="12"/>
      <c r="I13" s="12"/>
      <c r="J13" s="12"/>
      <c r="K13" s="12">
        <f>SUM(B13:G13)</f>
        <v>15148.8</v>
      </c>
      <c r="L13" s="13">
        <f>(M13-L12)/L12</f>
        <v>-4.0000000000000049E-2</v>
      </c>
      <c r="M13">
        <f>L12*0.96</f>
        <v>15148.8</v>
      </c>
      <c r="N13"/>
    </row>
    <row r="14" spans="1:15" ht="15" x14ac:dyDescent="0.25">
      <c r="A14" s="12" t="s">
        <v>9</v>
      </c>
      <c r="B14" s="12">
        <f>L12/4</f>
        <v>3945</v>
      </c>
      <c r="C14" s="12">
        <f>N14</f>
        <v>2879.85</v>
      </c>
      <c r="D14" s="12">
        <f>C14</f>
        <v>2879.85</v>
      </c>
      <c r="E14" s="12">
        <f>D14</f>
        <v>2879.85</v>
      </c>
      <c r="F14" s="12">
        <f>E14</f>
        <v>2879.85</v>
      </c>
      <c r="G14" s="12"/>
      <c r="H14" s="12"/>
      <c r="I14" s="12"/>
      <c r="J14" s="12"/>
      <c r="K14" s="12">
        <f>SUM(B14:G14)</f>
        <v>15464.400000000001</v>
      </c>
      <c r="L14" s="13">
        <f>(M14-L12)/L12</f>
        <v>-2.0000000000000025E-2</v>
      </c>
      <c r="M14">
        <f>L12*0.98</f>
        <v>15464.4</v>
      </c>
      <c r="N14" s="14">
        <f>(M14-B14)/4</f>
        <v>2879.85</v>
      </c>
    </row>
    <row r="15" spans="1:15" ht="15" x14ac:dyDescent="0.25">
      <c r="A15" s="12" t="s">
        <v>10</v>
      </c>
      <c r="B15" s="12">
        <f>L12/4</f>
        <v>3945</v>
      </c>
      <c r="C15" s="12">
        <f>N15</f>
        <v>1508.9624999999999</v>
      </c>
      <c r="D15" s="12">
        <f>C15</f>
        <v>1508.9624999999999</v>
      </c>
      <c r="E15" s="12">
        <f t="shared" ref="E15:J15" si="1">D15</f>
        <v>1508.9624999999999</v>
      </c>
      <c r="F15" s="12">
        <f t="shared" si="1"/>
        <v>1508.9624999999999</v>
      </c>
      <c r="G15" s="12">
        <f t="shared" si="1"/>
        <v>1508.9624999999999</v>
      </c>
      <c r="H15" s="12">
        <f t="shared" si="1"/>
        <v>1508.9624999999999</v>
      </c>
      <c r="I15" s="12">
        <f t="shared" si="1"/>
        <v>1508.9624999999999</v>
      </c>
      <c r="J15" s="12">
        <f t="shared" si="1"/>
        <v>1508.9624999999999</v>
      </c>
      <c r="K15" s="12">
        <f>SUM(B15:J15)</f>
        <v>16016.699999999997</v>
      </c>
      <c r="L15" s="13">
        <f>(M15-L12)/L12</f>
        <v>1.499999999999993E-2</v>
      </c>
      <c r="M15" s="14">
        <f>L12*1.015</f>
        <v>16016.699999999999</v>
      </c>
      <c r="N15" s="14">
        <f>(M15-B15)/8</f>
        <v>1508.9624999999999</v>
      </c>
    </row>
    <row r="16" spans="1:1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8"/>
      <c r="L16" s="9"/>
      <c r="M16" s="9"/>
      <c r="N16" s="9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5" s="9" customFormat="1" x14ac:dyDescent="0.2">
      <c r="A18" s="7" t="s">
        <v>81</v>
      </c>
      <c r="B18" s="15"/>
      <c r="C18" s="15"/>
      <c r="D18" s="15"/>
      <c r="E18" s="15"/>
      <c r="F18" s="15"/>
      <c r="G18" s="15"/>
      <c r="H18" s="15"/>
      <c r="I18" s="15"/>
      <c r="J18" s="15"/>
      <c r="K18" s="16"/>
      <c r="O18" s="2"/>
    </row>
    <row r="19" spans="1:15" s="9" customFormat="1" x14ac:dyDescent="0.2">
      <c r="A19" s="10"/>
      <c r="B19" s="10" t="s">
        <v>0</v>
      </c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7</v>
      </c>
      <c r="J19" s="10" t="s">
        <v>56</v>
      </c>
      <c r="K19" s="10" t="s">
        <v>8</v>
      </c>
      <c r="L19" s="11">
        <v>22870</v>
      </c>
      <c r="O19" s="2"/>
    </row>
    <row r="20" spans="1:15" s="9" customFormat="1" ht="15" x14ac:dyDescent="0.25">
      <c r="A20" s="12" t="s">
        <v>0</v>
      </c>
      <c r="B20" s="12">
        <f>M20</f>
        <v>21955.200000000001</v>
      </c>
      <c r="C20" s="12"/>
      <c r="D20" s="12"/>
      <c r="E20" s="12"/>
      <c r="F20" s="12"/>
      <c r="G20" s="12"/>
      <c r="H20" s="12"/>
      <c r="I20" s="12"/>
      <c r="J20" s="12"/>
      <c r="K20" s="12">
        <f>SUM(B20:G20)</f>
        <v>21955.200000000001</v>
      </c>
      <c r="L20" s="13">
        <f>(M20-L19)/L19</f>
        <v>-3.9999999999999966E-2</v>
      </c>
      <c r="M20">
        <f>L19*0.96</f>
        <v>21955.200000000001</v>
      </c>
      <c r="N20"/>
      <c r="O20" s="2"/>
    </row>
    <row r="21" spans="1:15" ht="15" x14ac:dyDescent="0.25">
      <c r="A21" s="12" t="s">
        <v>9</v>
      </c>
      <c r="B21" s="12">
        <f>L19/4</f>
        <v>5717.5</v>
      </c>
      <c r="C21" s="12">
        <f>N21</f>
        <v>4173.7749999999996</v>
      </c>
      <c r="D21" s="12">
        <f>C21</f>
        <v>4173.7749999999996</v>
      </c>
      <c r="E21" s="12">
        <f>D21</f>
        <v>4173.7749999999996</v>
      </c>
      <c r="F21" s="12">
        <f>E21</f>
        <v>4173.7749999999996</v>
      </c>
      <c r="G21" s="12"/>
      <c r="H21" s="12"/>
      <c r="I21" s="12"/>
      <c r="J21" s="12"/>
      <c r="K21" s="12">
        <f>SUM(B21:G21)</f>
        <v>22412.6</v>
      </c>
      <c r="L21" s="13">
        <f>(M21-L19)/L19</f>
        <v>-2.0000000000000063E-2</v>
      </c>
      <c r="M21">
        <f>L19*0.98</f>
        <v>22412.6</v>
      </c>
      <c r="N21" s="14">
        <f>(M21-B21)/4</f>
        <v>4173.7749999999996</v>
      </c>
    </row>
    <row r="22" spans="1:15" ht="15" x14ac:dyDescent="0.25">
      <c r="A22" s="12" t="s">
        <v>10</v>
      </c>
      <c r="B22" s="12">
        <f>L19/4</f>
        <v>5717.5</v>
      </c>
      <c r="C22" s="12">
        <f>N22</f>
        <v>2186.9437499999999</v>
      </c>
      <c r="D22" s="12">
        <f>C22</f>
        <v>2186.9437499999999</v>
      </c>
      <c r="E22" s="12">
        <f t="shared" ref="E22:J22" si="2">D22</f>
        <v>2186.9437499999999</v>
      </c>
      <c r="F22" s="12">
        <f t="shared" si="2"/>
        <v>2186.9437499999999</v>
      </c>
      <c r="G22" s="12">
        <f t="shared" si="2"/>
        <v>2186.9437499999999</v>
      </c>
      <c r="H22" s="12">
        <f t="shared" si="2"/>
        <v>2186.9437499999999</v>
      </c>
      <c r="I22" s="12">
        <f t="shared" si="2"/>
        <v>2186.9437499999999</v>
      </c>
      <c r="J22" s="12">
        <f t="shared" si="2"/>
        <v>2186.9437499999999</v>
      </c>
      <c r="K22" s="12">
        <f>SUM(B22:J22)</f>
        <v>23213.049999999996</v>
      </c>
      <c r="L22" s="13">
        <f>(M22-L19)/L19</f>
        <v>1.4999999999999968E-2</v>
      </c>
      <c r="M22" s="14">
        <f>L19*1.015</f>
        <v>23213.05</v>
      </c>
      <c r="N22" s="14">
        <f>(M22-B22)/8</f>
        <v>2186.9437499999999</v>
      </c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17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8"/>
      <c r="L24" s="9"/>
      <c r="M24" s="9"/>
      <c r="N24" s="9"/>
    </row>
    <row r="25" spans="1:15" x14ac:dyDescent="0.2">
      <c r="A25" s="7" t="s">
        <v>82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9"/>
      <c r="M25" s="9"/>
      <c r="N25" s="9"/>
    </row>
    <row r="26" spans="1:15" s="9" customFormat="1" x14ac:dyDescent="0.2">
      <c r="A26" s="10"/>
      <c r="B26" s="10" t="s">
        <v>0</v>
      </c>
      <c r="C26" s="10" t="s">
        <v>1</v>
      </c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56</v>
      </c>
      <c r="K26" s="10" t="s">
        <v>8</v>
      </c>
      <c r="L26" s="11">
        <v>38970</v>
      </c>
      <c r="O26" s="2"/>
    </row>
    <row r="27" spans="1:15" s="9" customFormat="1" ht="15" x14ac:dyDescent="0.25">
      <c r="A27" s="12" t="s">
        <v>0</v>
      </c>
      <c r="B27" s="12">
        <f>M27</f>
        <v>37411.199999999997</v>
      </c>
      <c r="C27" s="12"/>
      <c r="D27" s="12"/>
      <c r="E27" s="12"/>
      <c r="F27" s="12"/>
      <c r="G27" s="12"/>
      <c r="H27" s="12"/>
      <c r="I27" s="12"/>
      <c r="J27" s="12"/>
      <c r="K27" s="12">
        <f>SUM(B27:G27)</f>
        <v>37411.199999999997</v>
      </c>
      <c r="L27" s="13">
        <f>(M27-L26)/L26</f>
        <v>-4.0000000000000077E-2</v>
      </c>
      <c r="M27">
        <f>L26*0.96</f>
        <v>37411.199999999997</v>
      </c>
      <c r="N27"/>
      <c r="O27" s="2"/>
    </row>
    <row r="28" spans="1:15" ht="15" x14ac:dyDescent="0.25">
      <c r="A28" s="12" t="s">
        <v>9</v>
      </c>
      <c r="B28" s="12">
        <f>L26/4</f>
        <v>9742.5</v>
      </c>
      <c r="C28" s="12">
        <f>N28</f>
        <v>7112.0249999999996</v>
      </c>
      <c r="D28" s="12">
        <f>C28</f>
        <v>7112.0249999999996</v>
      </c>
      <c r="E28" s="12">
        <f>D28</f>
        <v>7112.0249999999996</v>
      </c>
      <c r="F28" s="12">
        <f>E28</f>
        <v>7112.0249999999996</v>
      </c>
      <c r="G28" s="12"/>
      <c r="H28" s="12"/>
      <c r="I28" s="12"/>
      <c r="J28" s="12"/>
      <c r="K28" s="12">
        <f>SUM(B28:G28)</f>
        <v>38190.600000000006</v>
      </c>
      <c r="L28" s="13">
        <f>(M28-L26)/L26</f>
        <v>-2.0000000000000039E-2</v>
      </c>
      <c r="M28">
        <f>L26*0.98</f>
        <v>38190.6</v>
      </c>
      <c r="N28" s="14">
        <f>(M28-B28)/4</f>
        <v>7112.0249999999996</v>
      </c>
    </row>
    <row r="29" spans="1:15" ht="15" x14ac:dyDescent="0.25">
      <c r="A29" s="12" t="s">
        <v>10</v>
      </c>
      <c r="B29" s="12">
        <f>L26/4</f>
        <v>9742.5</v>
      </c>
      <c r="C29" s="12">
        <f>N29</f>
        <v>3726.5062499999995</v>
      </c>
      <c r="D29" s="12">
        <f>C29</f>
        <v>3726.5062499999995</v>
      </c>
      <c r="E29" s="12">
        <f t="shared" ref="E29:J29" si="3">D29</f>
        <v>3726.5062499999995</v>
      </c>
      <c r="F29" s="12">
        <f t="shared" si="3"/>
        <v>3726.5062499999995</v>
      </c>
      <c r="G29" s="12">
        <f t="shared" si="3"/>
        <v>3726.5062499999995</v>
      </c>
      <c r="H29" s="12">
        <f t="shared" si="3"/>
        <v>3726.5062499999995</v>
      </c>
      <c r="I29" s="12">
        <f t="shared" si="3"/>
        <v>3726.5062499999995</v>
      </c>
      <c r="J29" s="12">
        <f t="shared" si="3"/>
        <v>3726.5062499999995</v>
      </c>
      <c r="K29" s="12">
        <f>SUM(B29:J29)</f>
        <v>39554.549999999988</v>
      </c>
      <c r="L29" s="13">
        <f>(M29-L26)/L26</f>
        <v>1.4999999999999888E-2</v>
      </c>
      <c r="M29" s="14">
        <f>L26*1.015</f>
        <v>39554.549999999996</v>
      </c>
      <c r="N29" s="14">
        <f>(M29-B29)/8</f>
        <v>3726.5062499999995</v>
      </c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N30" s="5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N31" s="5"/>
    </row>
    <row r="32" spans="1:15" x14ac:dyDescent="0.2">
      <c r="A32" s="7" t="s">
        <v>83</v>
      </c>
      <c r="B32" s="7"/>
      <c r="C32" s="7"/>
      <c r="D32" s="7"/>
      <c r="E32" s="7"/>
      <c r="F32" s="7"/>
      <c r="G32" s="7"/>
      <c r="H32" s="7"/>
      <c r="I32" s="7"/>
      <c r="J32" s="7"/>
      <c r="K32" s="8"/>
      <c r="L32" s="9"/>
      <c r="M32" s="9"/>
      <c r="N32" s="9"/>
    </row>
    <row r="33" spans="1:15" s="9" customFormat="1" x14ac:dyDescent="0.2">
      <c r="A33" s="10"/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56</v>
      </c>
      <c r="K33" s="10" t="s">
        <v>8</v>
      </c>
      <c r="L33" s="11">
        <v>11595</v>
      </c>
      <c r="O33" s="2"/>
    </row>
    <row r="34" spans="1:15" s="9" customFormat="1" ht="15" x14ac:dyDescent="0.25">
      <c r="A34" s="12" t="s">
        <v>0</v>
      </c>
      <c r="B34" s="12">
        <f>M34</f>
        <v>11131.199999999999</v>
      </c>
      <c r="C34" s="12"/>
      <c r="D34" s="12"/>
      <c r="E34" s="12"/>
      <c r="F34" s="12"/>
      <c r="G34" s="12"/>
      <c r="H34" s="12"/>
      <c r="I34" s="12"/>
      <c r="J34" s="12"/>
      <c r="K34" s="12">
        <f>SUM(B34:G34)</f>
        <v>11131.199999999999</v>
      </c>
      <c r="L34" s="13">
        <f>(M34-L33)/L33</f>
        <v>-4.0000000000000091E-2</v>
      </c>
      <c r="M34">
        <f>L33*0.96</f>
        <v>11131.199999999999</v>
      </c>
      <c r="N34"/>
      <c r="O34" s="2"/>
    </row>
    <row r="35" spans="1:15" ht="15" x14ac:dyDescent="0.25">
      <c r="A35" s="12" t="s">
        <v>9</v>
      </c>
      <c r="B35" s="12">
        <f>L33/4</f>
        <v>2898.75</v>
      </c>
      <c r="C35" s="12">
        <f>N35</f>
        <v>2116.0875000000001</v>
      </c>
      <c r="D35" s="12">
        <f>C35</f>
        <v>2116.0875000000001</v>
      </c>
      <c r="E35" s="12">
        <f>D35</f>
        <v>2116.0875000000001</v>
      </c>
      <c r="F35" s="12">
        <f>E35</f>
        <v>2116.0875000000001</v>
      </c>
      <c r="G35" s="12"/>
      <c r="H35" s="12"/>
      <c r="I35" s="12"/>
      <c r="J35" s="12"/>
      <c r="K35" s="12">
        <f>SUM(B35:G35)</f>
        <v>11363.099999999999</v>
      </c>
      <c r="L35" s="13">
        <f>(M35-L33)/L33</f>
        <v>-1.9999999999999969E-2</v>
      </c>
      <c r="M35">
        <f>L33*0.98</f>
        <v>11363.1</v>
      </c>
      <c r="N35" s="14">
        <f>(M35-B35)/4</f>
        <v>2116.0875000000001</v>
      </c>
    </row>
    <row r="36" spans="1:15" ht="15" x14ac:dyDescent="0.25">
      <c r="A36" s="12" t="s">
        <v>10</v>
      </c>
      <c r="B36" s="12">
        <f>L33/4</f>
        <v>2898.75</v>
      </c>
      <c r="C36" s="12">
        <f>N36</f>
        <v>1108.7718749999999</v>
      </c>
      <c r="D36" s="12">
        <f>C36</f>
        <v>1108.7718749999999</v>
      </c>
      <c r="E36" s="12">
        <f t="shared" ref="E36:J36" si="4">D36</f>
        <v>1108.7718749999999</v>
      </c>
      <c r="F36" s="12">
        <f t="shared" si="4"/>
        <v>1108.7718749999999</v>
      </c>
      <c r="G36" s="12">
        <f t="shared" si="4"/>
        <v>1108.7718749999999</v>
      </c>
      <c r="H36" s="12">
        <f t="shared" si="4"/>
        <v>1108.7718749999999</v>
      </c>
      <c r="I36" s="12">
        <f t="shared" si="4"/>
        <v>1108.7718749999999</v>
      </c>
      <c r="J36" s="12">
        <f t="shared" si="4"/>
        <v>1108.7718749999999</v>
      </c>
      <c r="K36" s="12">
        <f>SUM(B36:J36)</f>
        <v>11768.925000000001</v>
      </c>
      <c r="L36" s="13">
        <f>(M36-L33)/L33</f>
        <v>1.4999999999999937E-2</v>
      </c>
      <c r="M36" s="14">
        <f>L33*1.015</f>
        <v>11768.924999999999</v>
      </c>
      <c r="N36" s="14">
        <f>(M36-B36)/8</f>
        <v>1108.7718749999999</v>
      </c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N37" s="5"/>
    </row>
    <row r="38" spans="1: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N38" s="5"/>
    </row>
    <row r="39" spans="1:15" x14ac:dyDescent="0.2">
      <c r="A39" s="7" t="s">
        <v>84</v>
      </c>
      <c r="B39" s="7"/>
      <c r="C39" s="7"/>
      <c r="D39" s="7"/>
      <c r="E39" s="7"/>
      <c r="F39" s="7"/>
      <c r="G39" s="7"/>
      <c r="H39" s="7"/>
      <c r="I39" s="7"/>
      <c r="J39" s="7"/>
      <c r="K39" s="8"/>
      <c r="L39" s="9"/>
      <c r="M39" s="9"/>
      <c r="N39" s="9"/>
    </row>
    <row r="40" spans="1:15" s="9" customFormat="1" x14ac:dyDescent="0.2">
      <c r="A40" s="10"/>
      <c r="B40" s="10" t="s">
        <v>0</v>
      </c>
      <c r="C40" s="10" t="s">
        <v>1</v>
      </c>
      <c r="D40" s="10" t="s">
        <v>2</v>
      </c>
      <c r="E40" s="10" t="s">
        <v>3</v>
      </c>
      <c r="F40" s="10" t="s">
        <v>4</v>
      </c>
      <c r="G40" s="10" t="s">
        <v>5</v>
      </c>
      <c r="H40" s="10" t="s">
        <v>6</v>
      </c>
      <c r="I40" s="10" t="s">
        <v>7</v>
      </c>
      <c r="J40" s="10" t="s">
        <v>56</v>
      </c>
      <c r="K40" s="10" t="s">
        <v>8</v>
      </c>
      <c r="L40" s="11">
        <v>14335</v>
      </c>
      <c r="O40" s="2"/>
    </row>
    <row r="41" spans="1:15" s="9" customFormat="1" ht="15" x14ac:dyDescent="0.25">
      <c r="A41" s="12" t="s">
        <v>0</v>
      </c>
      <c r="B41" s="12">
        <f>M41</f>
        <v>13761.6</v>
      </c>
      <c r="C41" s="12"/>
      <c r="D41" s="12"/>
      <c r="E41" s="12"/>
      <c r="F41" s="12"/>
      <c r="G41" s="12"/>
      <c r="H41" s="12"/>
      <c r="I41" s="12"/>
      <c r="J41" s="12"/>
      <c r="K41" s="12">
        <f>SUM(B41:G41)</f>
        <v>13761.6</v>
      </c>
      <c r="L41" s="13">
        <f>(M41-L40)/L40</f>
        <v>-3.9999999999999973E-2</v>
      </c>
      <c r="M41">
        <f>L40*0.96</f>
        <v>13761.6</v>
      </c>
      <c r="N41"/>
      <c r="O41" s="2"/>
    </row>
    <row r="42" spans="1:15" ht="15" x14ac:dyDescent="0.25">
      <c r="A42" s="12" t="s">
        <v>9</v>
      </c>
      <c r="B42" s="12">
        <f>L40/4</f>
        <v>3583.75</v>
      </c>
      <c r="C42" s="12">
        <f>N42</f>
        <v>2616.1374999999998</v>
      </c>
      <c r="D42" s="12">
        <f>C42</f>
        <v>2616.1374999999998</v>
      </c>
      <c r="E42" s="12">
        <f>D42</f>
        <v>2616.1374999999998</v>
      </c>
      <c r="F42" s="12">
        <f>E42</f>
        <v>2616.1374999999998</v>
      </c>
      <c r="G42" s="12"/>
      <c r="H42" s="12"/>
      <c r="I42" s="12"/>
      <c r="J42" s="12"/>
      <c r="K42" s="12">
        <f>SUM(B42:G42)</f>
        <v>14048.3</v>
      </c>
      <c r="L42" s="13">
        <f>(M42-L40)/L40</f>
        <v>-2.0000000000000052E-2</v>
      </c>
      <c r="M42">
        <f>L40*0.98</f>
        <v>14048.3</v>
      </c>
      <c r="N42" s="14">
        <f>(M42-B42)/4</f>
        <v>2616.1374999999998</v>
      </c>
    </row>
    <row r="43" spans="1:15" ht="15" x14ac:dyDescent="0.25">
      <c r="A43" s="12" t="s">
        <v>10</v>
      </c>
      <c r="B43" s="12">
        <f>L40/4</f>
        <v>3583.75</v>
      </c>
      <c r="C43" s="12">
        <f>N43</f>
        <v>1370.7843749999997</v>
      </c>
      <c r="D43" s="12">
        <f>C43</f>
        <v>1370.7843749999997</v>
      </c>
      <c r="E43" s="12">
        <f t="shared" ref="E43:J43" si="5">D43</f>
        <v>1370.7843749999997</v>
      </c>
      <c r="F43" s="12">
        <f t="shared" si="5"/>
        <v>1370.7843749999997</v>
      </c>
      <c r="G43" s="12">
        <f t="shared" si="5"/>
        <v>1370.7843749999997</v>
      </c>
      <c r="H43" s="12">
        <f t="shared" si="5"/>
        <v>1370.7843749999997</v>
      </c>
      <c r="I43" s="12">
        <f t="shared" si="5"/>
        <v>1370.7843749999997</v>
      </c>
      <c r="J43" s="12">
        <f t="shared" si="5"/>
        <v>1370.7843749999997</v>
      </c>
      <c r="K43" s="12">
        <f>SUM(B43:J43)</f>
        <v>14550.024999999994</v>
      </c>
      <c r="L43" s="13">
        <f>(M43-L40)/L40</f>
        <v>1.4999999999999849E-2</v>
      </c>
      <c r="M43" s="14">
        <f>L40*1.015</f>
        <v>14550.024999999998</v>
      </c>
      <c r="N43" s="14">
        <f>(M43-B43)/8</f>
        <v>1370.7843749999997</v>
      </c>
    </row>
    <row r="44" spans="1: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5" s="9" customFormat="1" x14ac:dyDescent="0.2">
      <c r="A46" s="7" t="s">
        <v>85</v>
      </c>
      <c r="B46" s="15"/>
      <c r="C46" s="15"/>
      <c r="D46" s="15"/>
      <c r="E46" s="15"/>
      <c r="F46" s="15"/>
      <c r="G46" s="15"/>
      <c r="H46" s="15"/>
      <c r="I46" s="15"/>
      <c r="J46" s="15"/>
      <c r="K46" s="16"/>
      <c r="O46" s="2"/>
    </row>
    <row r="47" spans="1:15" s="9" customFormat="1" x14ac:dyDescent="0.2">
      <c r="A47" s="10"/>
      <c r="B47" s="10" t="s">
        <v>0</v>
      </c>
      <c r="C47" s="10" t="s">
        <v>1</v>
      </c>
      <c r="D47" s="10" t="s">
        <v>2</v>
      </c>
      <c r="E47" s="10" t="s">
        <v>3</v>
      </c>
      <c r="F47" s="10" t="s">
        <v>4</v>
      </c>
      <c r="G47" s="10" t="s">
        <v>5</v>
      </c>
      <c r="H47" s="10" t="s">
        <v>6</v>
      </c>
      <c r="I47" s="10" t="s">
        <v>7</v>
      </c>
      <c r="J47" s="10" t="s">
        <v>56</v>
      </c>
      <c r="K47" s="10" t="s">
        <v>8</v>
      </c>
      <c r="L47" s="11">
        <v>24800</v>
      </c>
      <c r="O47" s="2"/>
    </row>
    <row r="48" spans="1:15" s="9" customFormat="1" ht="15" x14ac:dyDescent="0.25">
      <c r="A48" s="12" t="s">
        <v>0</v>
      </c>
      <c r="B48" s="12">
        <f>M48</f>
        <v>23808</v>
      </c>
      <c r="C48" s="12"/>
      <c r="D48" s="12"/>
      <c r="E48" s="12"/>
      <c r="F48" s="12"/>
      <c r="G48" s="12"/>
      <c r="H48" s="12"/>
      <c r="I48" s="12"/>
      <c r="J48" s="12"/>
      <c r="K48" s="12">
        <f>SUM(B48:G48)</f>
        <v>23808</v>
      </c>
      <c r="L48" s="13">
        <f>(M48-L47)/L47</f>
        <v>-0.04</v>
      </c>
      <c r="M48">
        <f>L47*0.96</f>
        <v>23808</v>
      </c>
      <c r="N48"/>
      <c r="O48" s="2"/>
    </row>
    <row r="49" spans="1:15" ht="15" x14ac:dyDescent="0.25">
      <c r="A49" s="12" t="s">
        <v>9</v>
      </c>
      <c r="B49" s="12">
        <f>L47/4</f>
        <v>6200</v>
      </c>
      <c r="C49" s="12">
        <f>N49</f>
        <v>4526</v>
      </c>
      <c r="D49" s="12">
        <f>C49</f>
        <v>4526</v>
      </c>
      <c r="E49" s="12">
        <f>D49</f>
        <v>4526</v>
      </c>
      <c r="F49" s="12">
        <f>E49</f>
        <v>4526</v>
      </c>
      <c r="G49" s="12"/>
      <c r="H49" s="12"/>
      <c r="I49" s="12"/>
      <c r="J49" s="12"/>
      <c r="K49" s="12">
        <f>SUM(B49:G49)</f>
        <v>24304</v>
      </c>
      <c r="L49" s="13">
        <f>(M49-L47)/L47</f>
        <v>-0.02</v>
      </c>
      <c r="M49">
        <f>L47*0.98</f>
        <v>24304</v>
      </c>
      <c r="N49" s="14">
        <f>(M49-B49)/4</f>
        <v>4526</v>
      </c>
    </row>
    <row r="50" spans="1:15" ht="15" x14ac:dyDescent="0.25">
      <c r="A50" s="12" t="s">
        <v>10</v>
      </c>
      <c r="B50" s="12">
        <f>L47/4</f>
        <v>6200</v>
      </c>
      <c r="C50" s="12">
        <f>N50</f>
        <v>2371.4999999999995</v>
      </c>
      <c r="D50" s="12">
        <f>C50</f>
        <v>2371.4999999999995</v>
      </c>
      <c r="E50" s="12">
        <f t="shared" ref="E50:J50" si="6">D50</f>
        <v>2371.4999999999995</v>
      </c>
      <c r="F50" s="12">
        <f t="shared" si="6"/>
        <v>2371.4999999999995</v>
      </c>
      <c r="G50" s="12">
        <f t="shared" si="6"/>
        <v>2371.4999999999995</v>
      </c>
      <c r="H50" s="12">
        <f t="shared" si="6"/>
        <v>2371.4999999999995</v>
      </c>
      <c r="I50" s="12">
        <f t="shared" si="6"/>
        <v>2371.4999999999995</v>
      </c>
      <c r="J50" s="12">
        <f t="shared" si="6"/>
        <v>2371.4999999999995</v>
      </c>
      <c r="K50" s="12">
        <f>SUM(B50:J50)</f>
        <v>25172</v>
      </c>
      <c r="L50" s="13">
        <f>(M50-L47)/L47</f>
        <v>1.4999999999999854E-2</v>
      </c>
      <c r="M50" s="14">
        <f>L47*1.015</f>
        <v>25171.999999999996</v>
      </c>
      <c r="N50" s="14">
        <f>(M50-B50)/8</f>
        <v>2371.4999999999995</v>
      </c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17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8"/>
      <c r="L52" s="9"/>
      <c r="M52" s="9"/>
      <c r="N52" s="9"/>
    </row>
    <row r="53" spans="1:15" x14ac:dyDescent="0.2">
      <c r="A53" s="7" t="s">
        <v>86</v>
      </c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9"/>
      <c r="M53" s="9"/>
      <c r="N53" s="9"/>
    </row>
    <row r="54" spans="1:15" s="9" customFormat="1" x14ac:dyDescent="0.2">
      <c r="A54" s="10"/>
      <c r="B54" s="10" t="s">
        <v>0</v>
      </c>
      <c r="C54" s="10" t="s">
        <v>1</v>
      </c>
      <c r="D54" s="10" t="s">
        <v>2</v>
      </c>
      <c r="E54" s="10" t="s">
        <v>3</v>
      </c>
      <c r="F54" s="10" t="s">
        <v>4</v>
      </c>
      <c r="G54" s="10" t="s">
        <v>5</v>
      </c>
      <c r="H54" s="10" t="s">
        <v>6</v>
      </c>
      <c r="I54" s="10" t="s">
        <v>7</v>
      </c>
      <c r="J54" s="10" t="s">
        <v>56</v>
      </c>
      <c r="K54" s="10" t="s">
        <v>8</v>
      </c>
      <c r="L54" s="11">
        <v>41385</v>
      </c>
      <c r="O54" s="2"/>
    </row>
    <row r="55" spans="1:15" s="9" customFormat="1" ht="15" x14ac:dyDescent="0.25">
      <c r="A55" s="12" t="s">
        <v>0</v>
      </c>
      <c r="B55" s="12">
        <f>M55</f>
        <v>39729.599999999999</v>
      </c>
      <c r="C55" s="12"/>
      <c r="D55" s="12"/>
      <c r="E55" s="12"/>
      <c r="F55" s="12"/>
      <c r="G55" s="12"/>
      <c r="H55" s="12"/>
      <c r="I55" s="12"/>
      <c r="J55" s="12"/>
      <c r="K55" s="12">
        <f>SUM(B55:G55)</f>
        <v>39729.599999999999</v>
      </c>
      <c r="L55" s="13">
        <f>(M55-L54)/L54</f>
        <v>-4.0000000000000036E-2</v>
      </c>
      <c r="M55">
        <f>L54*0.96</f>
        <v>39729.599999999999</v>
      </c>
      <c r="N55"/>
      <c r="O55" s="2"/>
    </row>
    <row r="56" spans="1:15" ht="15" x14ac:dyDescent="0.25">
      <c r="A56" s="12" t="s">
        <v>9</v>
      </c>
      <c r="B56" s="12">
        <f>L54/4</f>
        <v>10346.25</v>
      </c>
      <c r="C56" s="12">
        <f>N56</f>
        <v>7552.7624999999989</v>
      </c>
      <c r="D56" s="12">
        <f>C56</f>
        <v>7552.7624999999989</v>
      </c>
      <c r="E56" s="12">
        <f>D56</f>
        <v>7552.7624999999989</v>
      </c>
      <c r="F56" s="12">
        <f>E56</f>
        <v>7552.7624999999989</v>
      </c>
      <c r="G56" s="12"/>
      <c r="H56" s="12"/>
      <c r="I56" s="12"/>
      <c r="J56" s="12"/>
      <c r="K56" s="12">
        <f>SUM(B56:G56)</f>
        <v>40557.299999999988</v>
      </c>
      <c r="L56" s="13">
        <f>(M56-L54)/L54</f>
        <v>-2.0000000000000104E-2</v>
      </c>
      <c r="M56">
        <f>L54*0.98</f>
        <v>40557.299999999996</v>
      </c>
      <c r="N56" s="14">
        <f>(M56-B56)/4</f>
        <v>7552.7624999999989</v>
      </c>
    </row>
    <row r="57" spans="1:15" ht="15" x14ac:dyDescent="0.25">
      <c r="A57" s="12" t="s">
        <v>10</v>
      </c>
      <c r="B57" s="12">
        <f>L54/4</f>
        <v>10346.25</v>
      </c>
      <c r="C57" s="12">
        <f>N57</f>
        <v>3957.4406249999993</v>
      </c>
      <c r="D57" s="12">
        <f>C57</f>
        <v>3957.4406249999993</v>
      </c>
      <c r="E57" s="12">
        <f t="shared" ref="E57:J57" si="7">D57</f>
        <v>3957.4406249999993</v>
      </c>
      <c r="F57" s="12">
        <f t="shared" si="7"/>
        <v>3957.4406249999993</v>
      </c>
      <c r="G57" s="12">
        <f t="shared" si="7"/>
        <v>3957.4406249999993</v>
      </c>
      <c r="H57" s="12">
        <f t="shared" si="7"/>
        <v>3957.4406249999993</v>
      </c>
      <c r="I57" s="12">
        <f t="shared" si="7"/>
        <v>3957.4406249999993</v>
      </c>
      <c r="J57" s="12">
        <f t="shared" si="7"/>
        <v>3957.4406249999993</v>
      </c>
      <c r="K57" s="12">
        <f>SUM(B57:J57)</f>
        <v>42005.774999999994</v>
      </c>
      <c r="L57" s="13">
        <f>(M57-L54)/L54</f>
        <v>1.4999999999999859E-2</v>
      </c>
      <c r="M57" s="14">
        <f>L54*1.015</f>
        <v>42005.774999999994</v>
      </c>
      <c r="N57" s="14">
        <f>(M57-B57)/8</f>
        <v>3957.4406249999993</v>
      </c>
    </row>
    <row r="58" spans="1: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N58" s="5"/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N59" s="5"/>
    </row>
    <row r="60" spans="1:15" s="9" customFormat="1" x14ac:dyDescent="0.2">
      <c r="A60" s="7" t="s">
        <v>87</v>
      </c>
      <c r="B60" s="15"/>
      <c r="C60" s="15"/>
      <c r="D60" s="15"/>
      <c r="E60" s="15"/>
      <c r="F60" s="15"/>
      <c r="G60" s="15"/>
      <c r="H60" s="15"/>
      <c r="I60" s="15"/>
      <c r="J60" s="15"/>
      <c r="K60" s="16"/>
      <c r="O60" s="2"/>
    </row>
    <row r="61" spans="1:15" s="9" customFormat="1" x14ac:dyDescent="0.2">
      <c r="A61" s="10"/>
      <c r="B61" s="10" t="s">
        <v>0</v>
      </c>
      <c r="C61" s="10" t="s">
        <v>1</v>
      </c>
      <c r="D61" s="10" t="s">
        <v>2</v>
      </c>
      <c r="E61" s="10" t="s">
        <v>3</v>
      </c>
      <c r="F61" s="10" t="s">
        <v>4</v>
      </c>
      <c r="G61" s="10" t="s">
        <v>5</v>
      </c>
      <c r="H61" s="10" t="s">
        <v>6</v>
      </c>
      <c r="I61" s="10" t="s">
        <v>7</v>
      </c>
      <c r="J61" s="10" t="s">
        <v>56</v>
      </c>
      <c r="K61" s="10" t="s">
        <v>8</v>
      </c>
      <c r="L61" s="11">
        <v>27215</v>
      </c>
      <c r="O61" s="2"/>
    </row>
    <row r="62" spans="1:15" s="9" customFormat="1" ht="15" x14ac:dyDescent="0.25">
      <c r="A62" s="12" t="s">
        <v>0</v>
      </c>
      <c r="B62" s="12">
        <f>M62</f>
        <v>26126.399999999998</v>
      </c>
      <c r="C62" s="12"/>
      <c r="D62" s="12"/>
      <c r="E62" s="12"/>
      <c r="F62" s="12"/>
      <c r="G62" s="12"/>
      <c r="H62" s="12"/>
      <c r="I62" s="12"/>
      <c r="J62" s="12"/>
      <c r="K62" s="12">
        <f>SUM(B62:G62)</f>
        <v>26126.399999999998</v>
      </c>
      <c r="L62" s="13">
        <f>(M62-L61)/L61</f>
        <v>-4.0000000000000077E-2</v>
      </c>
      <c r="M62">
        <f>L61*0.96</f>
        <v>26126.399999999998</v>
      </c>
      <c r="N62"/>
      <c r="O62" s="2"/>
    </row>
    <row r="63" spans="1:15" ht="15" x14ac:dyDescent="0.25">
      <c r="A63" s="12" t="s">
        <v>9</v>
      </c>
      <c r="B63" s="12">
        <f>L61/4</f>
        <v>6803.75</v>
      </c>
      <c r="C63" s="12">
        <f>N63</f>
        <v>4966.7375000000002</v>
      </c>
      <c r="D63" s="12">
        <f>C63</f>
        <v>4966.7375000000002</v>
      </c>
      <c r="E63" s="12">
        <f>D63</f>
        <v>4966.7375000000002</v>
      </c>
      <c r="F63" s="12">
        <f>E63</f>
        <v>4966.7375000000002</v>
      </c>
      <c r="G63" s="12"/>
      <c r="H63" s="12"/>
      <c r="I63" s="12"/>
      <c r="J63" s="12"/>
      <c r="K63" s="12">
        <f>SUM(B63:G63)</f>
        <v>26670.699999999997</v>
      </c>
      <c r="L63" s="13">
        <f>(M63-L61)/L61</f>
        <v>-1.9999999999999973E-2</v>
      </c>
      <c r="M63">
        <f>L61*0.98</f>
        <v>26670.7</v>
      </c>
      <c r="N63" s="14">
        <f>(M63-B63)/4</f>
        <v>4966.7375000000002</v>
      </c>
    </row>
    <row r="64" spans="1:15" ht="15" x14ac:dyDescent="0.25">
      <c r="A64" s="12" t="s">
        <v>10</v>
      </c>
      <c r="B64" s="12">
        <f>L61/4</f>
        <v>6803.75</v>
      </c>
      <c r="C64" s="12">
        <f>N64</f>
        <v>2602.4343749999998</v>
      </c>
      <c r="D64" s="12">
        <f>C64</f>
        <v>2602.4343749999998</v>
      </c>
      <c r="E64" s="12">
        <f t="shared" ref="E64:J64" si="8">D64</f>
        <v>2602.4343749999998</v>
      </c>
      <c r="F64" s="12">
        <f t="shared" si="8"/>
        <v>2602.4343749999998</v>
      </c>
      <c r="G64" s="12">
        <f t="shared" si="8"/>
        <v>2602.4343749999998</v>
      </c>
      <c r="H64" s="12">
        <f t="shared" si="8"/>
        <v>2602.4343749999998</v>
      </c>
      <c r="I64" s="12">
        <f t="shared" si="8"/>
        <v>2602.4343749999998</v>
      </c>
      <c r="J64" s="12">
        <f t="shared" si="8"/>
        <v>2602.4343749999998</v>
      </c>
      <c r="K64" s="12">
        <f>SUM(B64:J64)</f>
        <v>27623.225000000006</v>
      </c>
      <c r="L64" s="13">
        <f>(M64-L61)/L61</f>
        <v>1.4999999999999946E-2</v>
      </c>
      <c r="M64" s="14">
        <f>L61*1.015</f>
        <v>27623.224999999999</v>
      </c>
      <c r="N64" s="14">
        <f>(M64-B64)/8</f>
        <v>2602.4343749999998</v>
      </c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17"/>
    </row>
    <row r="66" spans="1:14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8"/>
      <c r="L66" s="9"/>
      <c r="M66" s="9"/>
      <c r="N66" s="9"/>
    </row>
    <row r="67" spans="1:14" x14ac:dyDescent="0.2">
      <c r="A67" s="7" t="s">
        <v>88</v>
      </c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9"/>
      <c r="M67" s="9"/>
      <c r="N67" s="9"/>
    </row>
    <row r="68" spans="1:14" x14ac:dyDescent="0.2">
      <c r="A68" s="10"/>
      <c r="B68" s="10" t="s">
        <v>0</v>
      </c>
      <c r="C68" s="10" t="s">
        <v>1</v>
      </c>
      <c r="D68" s="10" t="s">
        <v>2</v>
      </c>
      <c r="E68" s="10" t="s">
        <v>3</v>
      </c>
      <c r="F68" s="10" t="s">
        <v>4</v>
      </c>
      <c r="G68" s="10" t="s">
        <v>5</v>
      </c>
      <c r="H68" s="10" t="s">
        <v>6</v>
      </c>
      <c r="I68" s="10" t="s">
        <v>7</v>
      </c>
      <c r="J68" s="10" t="s">
        <v>56</v>
      </c>
      <c r="K68" s="10" t="s">
        <v>8</v>
      </c>
      <c r="L68" s="11">
        <v>46700</v>
      </c>
      <c r="M68" s="9"/>
      <c r="N68" s="9"/>
    </row>
    <row r="69" spans="1:14" ht="15" x14ac:dyDescent="0.25">
      <c r="A69" s="12" t="s">
        <v>0</v>
      </c>
      <c r="B69" s="12">
        <f>M69</f>
        <v>44832</v>
      </c>
      <c r="C69" s="12"/>
      <c r="D69" s="12"/>
      <c r="E69" s="12"/>
      <c r="F69" s="12"/>
      <c r="G69" s="12"/>
      <c r="H69" s="12"/>
      <c r="I69" s="12"/>
      <c r="J69" s="12"/>
      <c r="K69" s="12">
        <f>SUM(B69:G69)</f>
        <v>44832</v>
      </c>
      <c r="L69" s="13">
        <f>(M69-L68)/L68</f>
        <v>-0.04</v>
      </c>
      <c r="M69">
        <f>L68*0.96</f>
        <v>44832</v>
      </c>
      <c r="N69"/>
    </row>
    <row r="70" spans="1:14" ht="15" x14ac:dyDescent="0.25">
      <c r="A70" s="12" t="s">
        <v>9</v>
      </c>
      <c r="B70" s="12">
        <f>L68/4</f>
        <v>11675</v>
      </c>
      <c r="C70" s="12">
        <f>N70</f>
        <v>8522.75</v>
      </c>
      <c r="D70" s="12">
        <f>C70</f>
        <v>8522.75</v>
      </c>
      <c r="E70" s="12">
        <f>D70</f>
        <v>8522.75</v>
      </c>
      <c r="F70" s="12">
        <f>E70</f>
        <v>8522.75</v>
      </c>
      <c r="G70" s="12"/>
      <c r="H70" s="12"/>
      <c r="I70" s="12"/>
      <c r="J70" s="12"/>
      <c r="K70" s="12">
        <f>SUM(B70:G70)</f>
        <v>45766</v>
      </c>
      <c r="L70" s="13">
        <f>(M70-L68)/L68</f>
        <v>-0.02</v>
      </c>
      <c r="M70">
        <f>L68*0.98</f>
        <v>45766</v>
      </c>
      <c r="N70" s="14">
        <f>(M70-B70)/4</f>
        <v>8522.75</v>
      </c>
    </row>
    <row r="71" spans="1:14" ht="15" x14ac:dyDescent="0.25">
      <c r="A71" s="12" t="s">
        <v>10</v>
      </c>
      <c r="B71" s="12">
        <f>L68/4</f>
        <v>11675</v>
      </c>
      <c r="C71" s="12">
        <f>N71</f>
        <v>4465.6874999999991</v>
      </c>
      <c r="D71" s="12">
        <f>C71</f>
        <v>4465.6874999999991</v>
      </c>
      <c r="E71" s="12">
        <f t="shared" ref="E71:J71" si="9">D71</f>
        <v>4465.6874999999991</v>
      </c>
      <c r="F71" s="12">
        <f t="shared" si="9"/>
        <v>4465.6874999999991</v>
      </c>
      <c r="G71" s="12">
        <f t="shared" si="9"/>
        <v>4465.6874999999991</v>
      </c>
      <c r="H71" s="12">
        <f t="shared" si="9"/>
        <v>4465.6874999999991</v>
      </c>
      <c r="I71" s="12">
        <f t="shared" si="9"/>
        <v>4465.6874999999991</v>
      </c>
      <c r="J71" s="12">
        <f t="shared" si="9"/>
        <v>4465.6874999999991</v>
      </c>
      <c r="K71" s="12">
        <f>SUM(B71:J71)</f>
        <v>47400.5</v>
      </c>
      <c r="L71" s="13">
        <f>(M71-L68)/L68</f>
        <v>1.4999999999999845E-2</v>
      </c>
      <c r="M71" s="14">
        <f>L68*1.015</f>
        <v>47400.499999999993</v>
      </c>
      <c r="N71" s="14">
        <f>(M71-B71)/8</f>
        <v>4465.6874999999991</v>
      </c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N72" s="5"/>
    </row>
    <row r="74" spans="1:14" x14ac:dyDescent="0.2">
      <c r="A74" s="2" t="s">
        <v>12</v>
      </c>
    </row>
    <row r="75" spans="1:14" x14ac:dyDescent="0.2">
      <c r="A75" s="2" t="s">
        <v>13</v>
      </c>
    </row>
    <row r="76" spans="1:14" x14ac:dyDescent="0.2">
      <c r="A76" s="2" t="s">
        <v>22</v>
      </c>
    </row>
    <row r="77" spans="1:14" x14ac:dyDescent="0.2">
      <c r="A77" s="2" t="s">
        <v>14</v>
      </c>
    </row>
    <row r="78" spans="1:14" x14ac:dyDescent="0.2">
      <c r="A78" s="2" t="s">
        <v>57</v>
      </c>
    </row>
    <row r="81" spans="1:4" x14ac:dyDescent="0.2">
      <c r="A81" s="2" t="s">
        <v>65</v>
      </c>
    </row>
    <row r="82" spans="1:4" ht="15" x14ac:dyDescent="0.25">
      <c r="A82" s="30" t="s">
        <v>66</v>
      </c>
    </row>
    <row r="84" spans="1:4" x14ac:dyDescent="0.2">
      <c r="A84" s="9" t="s">
        <v>67</v>
      </c>
      <c r="B84" s="9"/>
      <c r="C84" s="9"/>
      <c r="D84" s="31"/>
    </row>
    <row r="85" spans="1:4" x14ac:dyDescent="0.2">
      <c r="A85" s="9"/>
      <c r="B85" s="9"/>
      <c r="C85" s="9"/>
      <c r="D85" s="31"/>
    </row>
    <row r="86" spans="1:4" x14ac:dyDescent="0.2">
      <c r="A86" s="9" t="s">
        <v>68</v>
      </c>
      <c r="B86" s="31"/>
      <c r="C86" s="31"/>
      <c r="D86" s="31"/>
    </row>
    <row r="87" spans="1:4" x14ac:dyDescent="0.2">
      <c r="A87" s="9"/>
      <c r="B87" s="31"/>
      <c r="C87" s="31"/>
      <c r="D87" s="31"/>
    </row>
    <row r="88" spans="1:4" x14ac:dyDescent="0.2">
      <c r="A88" s="9" t="s">
        <v>89</v>
      </c>
      <c r="B88" s="31" t="s">
        <v>90</v>
      </c>
      <c r="C88" s="31"/>
      <c r="D88" s="31"/>
    </row>
  </sheetData>
  <mergeCells count="1">
    <mergeCell ref="A2:J2"/>
  </mergeCells>
  <hyperlinks>
    <hyperlink ref="A82" r:id="rId1"/>
  </hyperlinks>
  <pageMargins left="0.7" right="0.7" top="0.75" bottom="0.75" header="0.3" footer="0.3"/>
  <pageSetup paperSize="9" scale="64"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MART 2020 LİSANS</vt:lpstr>
      <vt:lpstr>MART 2020 SHMYO</vt:lpstr>
      <vt:lpstr>MART 2020 MYO</vt:lpstr>
      <vt:lpstr>YURT MART 2020</vt:lpstr>
      <vt:lpstr>'MART 2020 LİSANS'!Yazdırma_Alanı</vt:lpstr>
      <vt:lpstr>'MART 2020 MYO'!Yazdırma_Alanı</vt:lpstr>
      <vt:lpstr>'MART 2020 SHMYO'!Yazdırma_Alanı</vt:lpstr>
      <vt:lpstr>'YURT MART 2020'!Yazdırma_Alanı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Çelebi</dc:creator>
  <cp:lastModifiedBy>Emine Çekildaş</cp:lastModifiedBy>
  <cp:lastPrinted>2017-02-13T07:24:41Z</cp:lastPrinted>
  <dcterms:created xsi:type="dcterms:W3CDTF">2014-02-13T06:07:16Z</dcterms:created>
  <dcterms:modified xsi:type="dcterms:W3CDTF">2020-03-03T07:21:02Z</dcterms:modified>
</cp:coreProperties>
</file>