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555" windowWidth="20400" windowHeight="7515" activeTab="3"/>
  </bookViews>
  <sheets>
    <sheet name="AĞUSTOS LİSANS" sheetId="1" r:id="rId1"/>
    <sheet name="AĞUSTOS MYO" sheetId="2" r:id="rId2"/>
    <sheet name="AĞUSTOS SHMYO" sheetId="4" r:id="rId3"/>
    <sheet name="AĞUSTOS YURT" sheetId="5" r:id="rId4"/>
  </sheets>
  <definedNames>
    <definedName name="_xlnm.Print_Area" localSheetId="0">'AĞUSTOS LİSANS'!$A$1:$I$116</definedName>
    <definedName name="_xlnm.Print_Area" localSheetId="1">'AĞUSTOS MYO'!$A$1:$L$42</definedName>
    <definedName name="_xlnm.Print_Area" localSheetId="2">'AĞUSTOS SHMYO'!$A$3:$L$20</definedName>
  </definedNames>
  <calcPr calcId="144525"/>
</workbook>
</file>

<file path=xl/calcChain.xml><?xml version="1.0" encoding="utf-8"?>
<calcChain xmlns="http://schemas.openxmlformats.org/spreadsheetml/2006/main">
  <c r="G9" i="5" l="1"/>
  <c r="K9" i="5" s="1"/>
  <c r="L9" i="5" s="1"/>
  <c r="I12" i="4"/>
  <c r="J12" i="4" s="1"/>
  <c r="B12" i="4"/>
  <c r="I11" i="4"/>
  <c r="J11" i="4" s="1"/>
  <c r="D10" i="4"/>
  <c r="E10" i="4" s="1"/>
  <c r="F10" i="4" s="1"/>
  <c r="G10" i="4" s="1"/>
  <c r="B10" i="4"/>
  <c r="B9" i="4"/>
  <c r="I9" i="4" s="1"/>
  <c r="J26" i="2"/>
  <c r="J25" i="2"/>
  <c r="J24" i="2"/>
  <c r="B18" i="2"/>
  <c r="F34" i="2"/>
  <c r="F26" i="2"/>
  <c r="J17" i="2"/>
  <c r="J10" i="2"/>
  <c r="J9" i="2"/>
  <c r="J8" i="2"/>
  <c r="F18" i="2"/>
  <c r="H18" i="2" s="1"/>
  <c r="I33" i="2"/>
  <c r="J33" i="2" s="1"/>
  <c r="I31" i="2"/>
  <c r="I25" i="2"/>
  <c r="I23" i="2"/>
  <c r="I17" i="2"/>
  <c r="I15" i="2"/>
  <c r="I9" i="2"/>
  <c r="I7" i="2"/>
  <c r="J93" i="1"/>
  <c r="J73" i="1"/>
  <c r="J34" i="1"/>
  <c r="J18" i="1"/>
  <c r="I50" i="1"/>
  <c r="J50" i="1" s="1"/>
  <c r="I42" i="1"/>
  <c r="J42" i="1" s="1"/>
  <c r="I34" i="1"/>
  <c r="I26" i="1"/>
  <c r="J26" i="1" s="1"/>
  <c r="I18" i="1"/>
  <c r="B19" i="1"/>
  <c r="I19" i="1" s="1"/>
  <c r="J19" i="1" s="1"/>
  <c r="D17" i="1"/>
  <c r="E17" i="1" s="1"/>
  <c r="F17" i="1" s="1"/>
  <c r="G17" i="1" s="1"/>
  <c r="B17" i="1"/>
  <c r="I9" i="1"/>
  <c r="J9" i="1" s="1"/>
  <c r="I109" i="1"/>
  <c r="J109" i="1" s="1"/>
  <c r="I108" i="1"/>
  <c r="J108" i="1" s="1"/>
  <c r="I107" i="1"/>
  <c r="J107" i="1" s="1"/>
  <c r="I106" i="1"/>
  <c r="I101" i="1"/>
  <c r="J101" i="1" s="1"/>
  <c r="I100" i="1"/>
  <c r="J100" i="1" s="1"/>
  <c r="I99" i="1"/>
  <c r="J99" i="1" s="1"/>
  <c r="I98" i="1"/>
  <c r="I93" i="1"/>
  <c r="I92" i="1"/>
  <c r="J92" i="1" s="1"/>
  <c r="I91" i="1"/>
  <c r="J91" i="1" s="1"/>
  <c r="I90" i="1"/>
  <c r="I82" i="1"/>
  <c r="J82" i="1" s="1"/>
  <c r="I81" i="1"/>
  <c r="J81" i="1" s="1"/>
  <c r="I73" i="1"/>
  <c r="I74" i="1"/>
  <c r="J74" i="1" s="1"/>
  <c r="I75" i="1"/>
  <c r="J75" i="1" s="1"/>
  <c r="I72" i="1"/>
  <c r="I65" i="1"/>
  <c r="J65" i="1" s="1"/>
  <c r="I66" i="1"/>
  <c r="J66" i="1" s="1"/>
  <c r="I67" i="1"/>
  <c r="J67" i="1" s="1"/>
  <c r="I64" i="1"/>
  <c r="I57" i="1"/>
  <c r="J57" i="1" s="1"/>
  <c r="I58" i="1"/>
  <c r="J58" i="1" s="1"/>
  <c r="I59" i="1"/>
  <c r="J59" i="1" s="1"/>
  <c r="I56" i="1"/>
  <c r="I10" i="4" l="1"/>
  <c r="J10" i="4" s="1"/>
  <c r="H34" i="2"/>
  <c r="I34" i="2" s="1"/>
  <c r="J34" i="2" s="1"/>
  <c r="H26" i="2"/>
  <c r="I26" i="2" s="1"/>
  <c r="I17" i="1"/>
  <c r="J17" i="1" s="1"/>
  <c r="M63" i="5"/>
  <c r="L63" i="5" s="1"/>
  <c r="M56" i="5"/>
  <c r="L56" i="5" s="1"/>
  <c r="M49" i="5"/>
  <c r="L49" i="5" s="1"/>
  <c r="M42" i="5"/>
  <c r="L42" i="5" s="1"/>
  <c r="M35" i="5"/>
  <c r="L35" i="5" s="1"/>
  <c r="M28" i="5"/>
  <c r="L28" i="5" s="1"/>
  <c r="M21" i="5"/>
  <c r="L21" i="5" s="1"/>
  <c r="M14" i="5"/>
  <c r="L14" i="5" s="1"/>
  <c r="M9" i="5"/>
  <c r="N9" i="5" s="1"/>
  <c r="M8" i="5"/>
  <c r="M7" i="5"/>
  <c r="L7" i="5" s="1"/>
  <c r="K12" i="4"/>
  <c r="K11" i="4"/>
  <c r="K9" i="4"/>
  <c r="K34" i="2"/>
  <c r="K32" i="2"/>
  <c r="K31" i="2"/>
  <c r="J31" i="2"/>
  <c r="K26" i="2"/>
  <c r="K24" i="2"/>
  <c r="K23" i="2"/>
  <c r="J23" i="2" s="1"/>
  <c r="K18" i="2"/>
  <c r="L18" i="2" s="1"/>
  <c r="K16" i="2"/>
  <c r="K15" i="2"/>
  <c r="J15" i="2" s="1"/>
  <c r="K10" i="2"/>
  <c r="K8" i="2"/>
  <c r="K7" i="2"/>
  <c r="J7" i="2"/>
  <c r="K109" i="1"/>
  <c r="K108" i="1"/>
  <c r="K106" i="1"/>
  <c r="J106" i="1" s="1"/>
  <c r="K101" i="1"/>
  <c r="K100" i="1"/>
  <c r="K98" i="1"/>
  <c r="K93" i="1"/>
  <c r="K92" i="1"/>
  <c r="K90" i="1"/>
  <c r="K83" i="1"/>
  <c r="K82" i="1"/>
  <c r="K80" i="1"/>
  <c r="K75" i="1"/>
  <c r="K74" i="1"/>
  <c r="K72" i="1"/>
  <c r="K67" i="1"/>
  <c r="K65" i="1"/>
  <c r="K64" i="1"/>
  <c r="K59" i="1"/>
  <c r="K57" i="1"/>
  <c r="K56" i="1"/>
  <c r="K51" i="1"/>
  <c r="K49" i="1"/>
  <c r="K48" i="1"/>
  <c r="K43" i="1"/>
  <c r="K41" i="1"/>
  <c r="K40" i="1"/>
  <c r="K35" i="1"/>
  <c r="K33" i="1"/>
  <c r="K32" i="1"/>
  <c r="K27" i="1"/>
  <c r="K25" i="1"/>
  <c r="K24" i="1"/>
  <c r="K19" i="1"/>
  <c r="K17" i="1"/>
  <c r="K16" i="1"/>
  <c r="B16" i="1" s="1"/>
  <c r="I16" i="1" s="1"/>
  <c r="J9" i="4" l="1"/>
  <c r="L11" i="4"/>
  <c r="L12" i="4"/>
  <c r="B63" i="5" l="1"/>
  <c r="B56" i="5"/>
  <c r="B49" i="5"/>
  <c r="B35" i="5"/>
  <c r="B21" i="5"/>
  <c r="B14" i="5"/>
  <c r="B8" i="5"/>
  <c r="K14" i="5" l="1"/>
  <c r="B15" i="5"/>
  <c r="K21" i="5"/>
  <c r="B22" i="5"/>
  <c r="K63" i="5"/>
  <c r="B64" i="5"/>
  <c r="K56" i="5"/>
  <c r="B57" i="5"/>
  <c r="K35" i="5"/>
  <c r="B36" i="5"/>
  <c r="N8" i="5"/>
  <c r="K49" i="5"/>
  <c r="B50" i="5"/>
  <c r="B7" i="5"/>
  <c r="K7" i="5" s="1"/>
  <c r="D8" i="5"/>
  <c r="E8" i="5" s="1"/>
  <c r="F8" i="5" s="1"/>
  <c r="G8" i="5" s="1"/>
  <c r="B28" i="5"/>
  <c r="B42" i="5"/>
  <c r="K8" i="5" l="1"/>
  <c r="L8" i="5" s="1"/>
  <c r="M57" i="5"/>
  <c r="N57" i="5" s="1"/>
  <c r="C57" i="5" s="1"/>
  <c r="D57" i="5" s="1"/>
  <c r="E57" i="5" s="1"/>
  <c r="F57" i="5" s="1"/>
  <c r="G57" i="5" s="1"/>
  <c r="M58" i="5"/>
  <c r="N58" i="5" s="1"/>
  <c r="O21" i="5"/>
  <c r="M23" i="5"/>
  <c r="N23" i="5" s="1"/>
  <c r="M22" i="5"/>
  <c r="N22" i="5" s="1"/>
  <c r="C22" i="5" s="1"/>
  <c r="D22" i="5" s="1"/>
  <c r="E22" i="5" s="1"/>
  <c r="F22" i="5" s="1"/>
  <c r="G22" i="5" s="1"/>
  <c r="K42" i="5"/>
  <c r="B43" i="5"/>
  <c r="K28" i="5"/>
  <c r="B29" i="5"/>
  <c r="M50" i="5"/>
  <c r="N50" i="5" s="1"/>
  <c r="C50" i="5" s="1"/>
  <c r="D50" i="5" s="1"/>
  <c r="E50" i="5" s="1"/>
  <c r="F50" i="5" s="1"/>
  <c r="G50" i="5" s="1"/>
  <c r="M51" i="5"/>
  <c r="N51" i="5" s="1"/>
  <c r="M37" i="5"/>
  <c r="N37" i="5" s="1"/>
  <c r="M36" i="5"/>
  <c r="N36" i="5" s="1"/>
  <c r="C36" i="5" s="1"/>
  <c r="D36" i="5" s="1"/>
  <c r="E36" i="5" s="1"/>
  <c r="F36" i="5" s="1"/>
  <c r="G36" i="5" s="1"/>
  <c r="M65" i="5"/>
  <c r="N65" i="5" s="1"/>
  <c r="M64" i="5"/>
  <c r="N64" i="5" s="1"/>
  <c r="C64" i="5" s="1"/>
  <c r="D64" i="5" s="1"/>
  <c r="E64" i="5" s="1"/>
  <c r="F64" i="5" s="1"/>
  <c r="G64" i="5" s="1"/>
  <c r="M16" i="5"/>
  <c r="N16" i="5" s="1"/>
  <c r="B16" i="5" s="1"/>
  <c r="G16" i="5" s="1"/>
  <c r="M15" i="5"/>
  <c r="N15" i="5" s="1"/>
  <c r="C15" i="5" s="1"/>
  <c r="K50" i="5" l="1"/>
  <c r="K16" i="5"/>
  <c r="K57" i="5"/>
  <c r="B58" i="5" s="1"/>
  <c r="G58" i="5" s="1"/>
  <c r="K58" i="5" s="1"/>
  <c r="M44" i="5"/>
  <c r="N44" i="5" s="1"/>
  <c r="M43" i="5"/>
  <c r="N43" i="5" s="1"/>
  <c r="C43" i="5" s="1"/>
  <c r="D43" i="5" s="1"/>
  <c r="E43" i="5" s="1"/>
  <c r="F43" i="5" s="1"/>
  <c r="G43" i="5" s="1"/>
  <c r="K64" i="5"/>
  <c r="B65" i="5" s="1"/>
  <c r="G65" i="5" s="1"/>
  <c r="K65" i="5" s="1"/>
  <c r="B51" i="5"/>
  <c r="G51" i="5" s="1"/>
  <c r="K51" i="5" s="1"/>
  <c r="K36" i="5"/>
  <c r="B37" i="5" s="1"/>
  <c r="G37" i="5" s="1"/>
  <c r="K37" i="5" s="1"/>
  <c r="M29" i="5"/>
  <c r="N29" i="5" s="1"/>
  <c r="C29" i="5" s="1"/>
  <c r="D29" i="5" s="1"/>
  <c r="E29" i="5" s="1"/>
  <c r="F29" i="5" s="1"/>
  <c r="G29" i="5" s="1"/>
  <c r="M30" i="5"/>
  <c r="N30" i="5" s="1"/>
  <c r="K22" i="5"/>
  <c r="B23" i="5" s="1"/>
  <c r="L109" i="1"/>
  <c r="L108" i="1"/>
  <c r="K43" i="5" l="1"/>
  <c r="B44" i="5" s="1"/>
  <c r="G44" i="5" s="1"/>
  <c r="K44" i="5" s="1"/>
  <c r="G23" i="5"/>
  <c r="K23" i="5" s="1"/>
  <c r="K29" i="5"/>
  <c r="B30" i="5" s="1"/>
  <c r="G30" i="5" s="1"/>
  <c r="K30" i="5" s="1"/>
  <c r="L101" i="1"/>
  <c r="L100" i="1"/>
  <c r="L93" i="1"/>
  <c r="L92" i="1"/>
  <c r="B83" i="1"/>
  <c r="L82" i="1"/>
  <c r="B80" i="1"/>
  <c r="I80" i="1" s="1"/>
  <c r="L83" i="1" l="1"/>
  <c r="I83" i="1"/>
  <c r="J83" i="1" s="1"/>
  <c r="B34" i="2" l="1"/>
  <c r="L34" i="2" s="1"/>
  <c r="B32" i="2"/>
  <c r="L32" i="2" s="1"/>
  <c r="B31" i="2"/>
  <c r="B26" i="2"/>
  <c r="L26" i="2" s="1"/>
  <c r="B24" i="2"/>
  <c r="L24" i="2" s="1"/>
  <c r="B23" i="2"/>
  <c r="B16" i="2"/>
  <c r="L16" i="2" s="1"/>
  <c r="B15" i="2"/>
  <c r="B10" i="2"/>
  <c r="L10" i="2" s="1"/>
  <c r="B8" i="2"/>
  <c r="L8" i="2" s="1"/>
  <c r="L75" i="1"/>
  <c r="L74" i="1"/>
  <c r="L67" i="1"/>
  <c r="L65" i="1"/>
  <c r="L59" i="1"/>
  <c r="L57" i="1"/>
  <c r="B51" i="1"/>
  <c r="B49" i="1"/>
  <c r="L49" i="1" s="1"/>
  <c r="B48" i="1"/>
  <c r="I48" i="1" s="1"/>
  <c r="B43" i="1"/>
  <c r="L43" i="1" s="1"/>
  <c r="B41" i="1"/>
  <c r="B35" i="1"/>
  <c r="L35" i="1" s="1"/>
  <c r="B33" i="1"/>
  <c r="L33" i="1" s="1"/>
  <c r="B27" i="1"/>
  <c r="L27" i="1" s="1"/>
  <c r="B25" i="1"/>
  <c r="L25" i="1" s="1"/>
  <c r="L19" i="1"/>
  <c r="L17" i="1"/>
  <c r="B10" i="1"/>
  <c r="I10" i="1" s="1"/>
  <c r="J10" i="1" s="1"/>
  <c r="B8" i="1"/>
  <c r="I7" i="1"/>
  <c r="L51" i="1" l="1"/>
  <c r="I51" i="1"/>
  <c r="J51" i="1" s="1"/>
  <c r="L41" i="1"/>
  <c r="D16" i="2"/>
  <c r="D8" i="2"/>
  <c r="D33" i="1"/>
  <c r="D8" i="1"/>
  <c r="B40" i="1"/>
  <c r="I40" i="1" s="1"/>
  <c r="D25" i="1"/>
  <c r="B24" i="1"/>
  <c r="I24" i="1" s="1"/>
  <c r="B32" i="1"/>
  <c r="I32" i="1" s="1"/>
  <c r="D24" i="2"/>
  <c r="D32" i="2"/>
  <c r="D49" i="1"/>
  <c r="B7" i="2"/>
  <c r="E32" i="2" l="1"/>
  <c r="F32" i="2" s="1"/>
  <c r="G32" i="2" s="1"/>
  <c r="I32" i="2"/>
  <c r="J32" i="2" s="1"/>
  <c r="E24" i="2"/>
  <c r="F24" i="2" s="1"/>
  <c r="G24" i="2" s="1"/>
  <c r="I24" i="2"/>
  <c r="E16" i="2"/>
  <c r="F16" i="2" s="1"/>
  <c r="G16" i="2" s="1"/>
  <c r="I16" i="2"/>
  <c r="J16" i="2" s="1"/>
  <c r="I10" i="2"/>
  <c r="E8" i="2"/>
  <c r="F8" i="2" s="1"/>
  <c r="G8" i="2" s="1"/>
  <c r="E49" i="1"/>
  <c r="F49" i="1" s="1"/>
  <c r="G49" i="1" s="1"/>
  <c r="E33" i="1"/>
  <c r="F33" i="1" s="1"/>
  <c r="G33" i="1" s="1"/>
  <c r="E25" i="1"/>
  <c r="F25" i="1" s="1"/>
  <c r="G25" i="1" s="1"/>
  <c r="E8" i="1"/>
  <c r="F8" i="1" s="1"/>
  <c r="G8" i="1" s="1"/>
  <c r="D41" i="1"/>
  <c r="I18" i="2" l="1"/>
  <c r="J18" i="2" s="1"/>
  <c r="I8" i="2"/>
  <c r="I49" i="1"/>
  <c r="J49" i="1" s="1"/>
  <c r="I8" i="1"/>
  <c r="J8" i="1" s="1"/>
  <c r="I25" i="1"/>
  <c r="J25" i="1" s="1"/>
  <c r="E41" i="1"/>
  <c r="F41" i="1" s="1"/>
  <c r="G41" i="1" s="1"/>
  <c r="I43" i="1"/>
  <c r="J43" i="1" s="1"/>
  <c r="I35" i="1"/>
  <c r="J35" i="1" s="1"/>
  <c r="I33" i="1"/>
  <c r="J33" i="1" s="1"/>
  <c r="I27" i="1"/>
  <c r="J27" i="1" s="1"/>
  <c r="I41" i="1" l="1"/>
  <c r="J41" i="1" s="1"/>
  <c r="D15" i="5" l="1"/>
  <c r="E15" i="5" s="1"/>
  <c r="F15" i="5" s="1"/>
  <c r="G15" i="5" s="1"/>
  <c r="K15" i="5" l="1"/>
</calcChain>
</file>

<file path=xl/sharedStrings.xml><?xml version="1.0" encoding="utf-8"?>
<sst xmlns="http://schemas.openxmlformats.org/spreadsheetml/2006/main" count="421" uniqueCount="73">
  <si>
    <t>PEŞİN</t>
  </si>
  <si>
    <t>EYLÜL</t>
  </si>
  <si>
    <t>EKİM</t>
  </si>
  <si>
    <t>KASIM</t>
  </si>
  <si>
    <t>TOPLAM</t>
  </si>
  <si>
    <t>PLAN 1</t>
  </si>
  <si>
    <t>PLAN 2</t>
  </si>
  <si>
    <t>Spor Yönetimi Bölümü</t>
  </si>
  <si>
    <t>KDV oranı %8'dir.</t>
  </si>
  <si>
    <t>Tamamının peşin ödendiği durumlarda ve peşinat ödemelerinde kredi kartı ile ödeme yapılırsa %1 komisyon alınır.</t>
  </si>
  <si>
    <t>Okulumuzda geçerli olan kredi kartları : Maximum kart, Bonus card, World card, Cardfinans, Axess card (ve diğer akbank kartları)</t>
  </si>
  <si>
    <t>Banka ile kredili mevduat hesabı (KMH) anlaşması yapılması durumunda banka, gelir belgesi, ikametgah belgesi ve nüfus cüzdanı kopyası</t>
  </si>
  <si>
    <t>isteyebilir.</t>
  </si>
  <si>
    <t>Pilotaj</t>
  </si>
  <si>
    <t>Tıp Fakültesi</t>
  </si>
  <si>
    <t>Diş Hekimliği Fakültesi</t>
  </si>
  <si>
    <t>Konservatuvar</t>
  </si>
  <si>
    <t>2005-2006-2007-2008 GİRİŞLİ ÖĞRENCİLER (34.300+kdv)</t>
  </si>
  <si>
    <t>2009 - 2010 - 2011  - 2012 GİRİŞLİ ÖĞRENCİLER (34.300+kdv)</t>
  </si>
  <si>
    <t>2009 - 2010 - 2011 - 2012 GİRİŞLİ ÖĞRENCİLER (35.500 + kdv)</t>
  </si>
  <si>
    <t>2009 - 2010 - 2011 - 2012 GİRİŞLİ ÖĞRENCİLER (38.500+ kdv)</t>
  </si>
  <si>
    <t>2009 - 2010  - 2011 - 2012 GİRİŞLİ ÖĞRENCİLER (28.850+ kdv)</t>
  </si>
  <si>
    <t>2009 -2010 - 2011 GİRİŞLİ ÖĞRENCİLER (22.800 + kdv)</t>
  </si>
  <si>
    <t>2013 - 2014 - 2015 - 2016 GİRİŞLİ ÖĞRENCİLER (38.300+kdv)</t>
  </si>
  <si>
    <t>2013 - 2014 - 2015 - 2016 GİRİŞLİ ÖĞRENCİLER (41.400 +kdv)</t>
  </si>
  <si>
    <t>2013- 2014-2015 - 2016 GİRİŞLİ ÖĞRENCİLER (32.250+kdv)</t>
  </si>
  <si>
    <t>2013- 2014 - 2015 GİRİŞLİ ÖĞRENCİLER (70.400+kdv)</t>
  </si>
  <si>
    <t>PİLOTAJ 2016 GİRİŞLİ ÖĞRENCİLER (38.300 TL + KDV eğitim ücreti, 10.800 Euro + KDV uçuş okulu ücreti)</t>
  </si>
  <si>
    <t>2014 - 2015 - 2016 GİRİŞLİ ÖĞRENCİLER (59.000+kdv)</t>
  </si>
  <si>
    <t>2014 - 2015 - 2016 GİRİŞLİ ÖĞRENCİLER (55.200+kdv)</t>
  </si>
  <si>
    <t>2015 - 2016 GİRİŞLİ ÖĞRENCİLER (30.000+kdv)</t>
  </si>
  <si>
    <t xml:space="preserve"> İNGİLİZCE BÖLÜMLER (20.200 TL+KDV)</t>
  </si>
  <si>
    <t>ÖRGÜN VE İKİNCİ ÖĞRETİM ÖĞRETİM ( 19.000 + KDV)</t>
  </si>
  <si>
    <t>UZAKTAN EĞİTİM YEREL YÖNETİMLER (5.450TL + KDV)</t>
  </si>
  <si>
    <t>UZAKTAN EĞİTİM İŞ SAĞLIĞI GÜVENLİĞİ (8.800 TL + KDV)</t>
  </si>
  <si>
    <t xml:space="preserve"> 2013 - 2014 - 2015 - 2016  GİRİŞLİ ÖĞRENCİLER  (20.500+ KDV)</t>
  </si>
  <si>
    <t>paraf card ve advantage card'dır.</t>
  </si>
  <si>
    <t xml:space="preserve">isteyebilir. E-devlet şifresi gerekmektedir. </t>
  </si>
  <si>
    <t>ARALIK</t>
  </si>
  <si>
    <t>MEVCUT YURTLAR 4 KİŞİLİK ODA KİŞİ BAŞI İLAN EDİLEN ÜCRET 7.850 TL + KDV</t>
  </si>
  <si>
    <t>MEVCUT YURTLAR 2 KİŞİLİK ODA KİŞİ BAŞI İLAN EDİLEN ÜCRET 14.200 TL + KDV</t>
  </si>
  <si>
    <t>MEVCUT YURTLAR 1 KİŞİLİK ODA KİŞİ BAŞI İLAN EDİLEN ÜCRET 24.200 TL + KDV</t>
  </si>
  <si>
    <t>MEVCUT YURTLAR  ZEMİN KAT 4 KİŞİLİK ODA KİŞİ BAŞI İLAN EDİLEN ÜCRET 7.200 TL + KDV</t>
  </si>
  <si>
    <t>MEVCUT YURTLAR ÜST KAT4 KİŞİLİK ODA KİŞİ BAŞI İLAN EDİLEN ÜCRET 8.900 TL + KDV</t>
  </si>
  <si>
    <t>MEVCUT YURTLAR ÜST KAT 2 KİŞİLİK ODA KİŞİ BAŞI İLAN EDİLEN ÜCRET 15.400 TL + KDV</t>
  </si>
  <si>
    <t>MEVCUT YURTLAR ÜST KAT 1 KİŞİLİK ODA KİŞİ BAŞI İLAN EDİLEN ÜCRET 25.700 TL + KDV</t>
  </si>
  <si>
    <t>MERAL OKAN YURDU 2 KİŞİLİK ODA KİŞİ BAŞI İLAN EDİLEN ÜCRET 16.900 TL + KDV</t>
  </si>
  <si>
    <t>MERAL OKAN YURDU 1 KİŞİLİK ODA KİŞİ BAŞI İLAN EDİLEN ÜCRET 29.000 TL + KDV</t>
  </si>
  <si>
    <t>OCAK</t>
  </si>
  <si>
    <t>ŞUBAT</t>
  </si>
  <si>
    <t>MART</t>
  </si>
  <si>
    <t>NİSAN</t>
  </si>
  <si>
    <t>PLAN 3</t>
  </si>
  <si>
    <t>ERKEN KAYIT YENİLEME MESLEK YÜKSEK OKULU ÖDEME PLANLARI (KDV HARİÇ)           01-29 AĞUSTOS 2017    geçerli fiyatlar</t>
  </si>
  <si>
    <t>VAKIFBANK A.Ş. KADIKÖY ŞUBESİ</t>
  </si>
  <si>
    <t>SHMYO</t>
  </si>
  <si>
    <t>TR62 0001 5001 5800 7302 2071 32</t>
  </si>
  <si>
    <t xml:space="preserve">YURT </t>
  </si>
  <si>
    <t>TR82 0001 5001 5800 7299 0036 38</t>
  </si>
  <si>
    <t>SAĞLIK HİZMETLERİ MESLEK Y.O. ERKEN KAYIT YENİLEME ÖDEME PLANLARI 
(KDV HARİÇ) 01-29 AĞUSTOS 2017 geçerli fiyatlar</t>
  </si>
  <si>
    <t>MYO</t>
  </si>
  <si>
    <t>TR44 0001 5001 5800 7299 0036 43</t>
  </si>
  <si>
    <t>LİSANS</t>
  </si>
  <si>
    <t>TR73 0001 5001 5800 7299 0036 06</t>
  </si>
  <si>
    <t>YURT KAYIT YENİLEME ÖDEME PLANLARI (KDV HARİÇ) 01-29 AĞUSTOS  2017   geçerli fiyatlar</t>
  </si>
  <si>
    <t>ERKEN KAYIT YENİLEME LİSANS ÖDEME PLANLARI (KDV HARİÇ) 01-29 AĞUSTOS 2017     geçerli fiyatlar</t>
  </si>
  <si>
    <t>Mütercim Tercümanlıklar, Sosyoloji, Matematik, Sanat Tasarım ve Mimarlık Fak. (Mimarlıklar hariç),2012 Grş. Fizik Tedavi Reh.,Eğitim Fak., Sağlık Yön</t>
  </si>
  <si>
    <t>Uygulamalı Bilimler Y.Okulu (Spor Bil. hariç),İşletme ve Yönetim Bilimleri Fakültesi</t>
  </si>
  <si>
    <t>Psikoloji Bölümü, Mühendislik Fakültesi, Hukuk Fakültesi, Mimarlık Bölümleri (İng.-Türkçe)</t>
  </si>
  <si>
    <t>Sağlık Bilimleri Fak. (2012 Grş. Fizik Tedavi Reh.,Sağlık Yön.  Hariç)</t>
  </si>
  <si>
    <t>İnsan ve Toplum Bilimleri Fak. (Psikoloji hariç), İşletme ve Yönetim Bilim. Fak., Eğitim Fak., Sanat Tasarım ve Mimarlık Fak (Mimarlık bölümleri hariç), Sağlık Bilimleri Fak (Çocuk Gelişimi ve Hemşirelik hariç) Uygulamalı Bilimler Y.O. (Pilotaj ve Spor Yönetimi hariç)</t>
  </si>
  <si>
    <t>Psikoloji Bölümü, Mühendislik Fakültesi, Hukuk Fakültesi, Mimarlık Bölüm.(İngilizce ve Türkçe)</t>
  </si>
  <si>
    <t>Sağlık Bilm. Fak. (Hemşirelik, Çocuk Gelişimi,2013 Grş.Beslen. Diyt. ) , Spor Yönetimi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</si>
</sst>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charset val="162"/>
      <scheme val="minor"/>
    </font>
    <font>
      <sz val="11"/>
      <color theme="1"/>
      <name val="Calibri"/>
      <family val="2"/>
      <charset val="162"/>
      <scheme val="minor"/>
    </font>
    <font>
      <b/>
      <sz val="14"/>
      <color theme="1"/>
      <name val="Verdana"/>
      <family val="2"/>
      <charset val="162"/>
    </font>
    <font>
      <sz val="10"/>
      <color theme="1"/>
      <name val="Verdana"/>
      <family val="2"/>
      <charset val="162"/>
    </font>
    <font>
      <b/>
      <sz val="10"/>
      <color theme="1"/>
      <name val="Verdana"/>
      <family val="2"/>
      <charset val="16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10" fontId="2" fillId="0" borderId="0" xfId="1" applyNumberFormat="1" applyFont="1" applyAlignment="1">
      <alignment horizontal="center" wrapText="1"/>
    </xf>
    <xf numFmtId="0" fontId="3" fillId="0" borderId="0" xfId="0" applyFont="1"/>
    <xf numFmtId="3" fontId="3" fillId="0" borderId="0" xfId="0" applyNumberFormat="1" applyFont="1" applyAlignment="1">
      <alignment wrapText="1"/>
    </xf>
    <xf numFmtId="10" fontId="3" fillId="0" borderId="0" xfId="1" applyNumberFormat="1" applyFont="1" applyAlignment="1">
      <alignment wrapText="1"/>
    </xf>
    <xf numFmtId="3" fontId="3" fillId="0" borderId="0" xfId="0" applyNumberFormat="1" applyFont="1"/>
    <xf numFmtId="10" fontId="3" fillId="0" borderId="0" xfId="1" applyNumberFormat="1" applyFont="1"/>
    <xf numFmtId="3" fontId="4" fillId="0" borderId="0" xfId="0" applyNumberFormat="1" applyFont="1" applyBorder="1"/>
    <xf numFmtId="10" fontId="4" fillId="0" borderId="0" xfId="1" applyNumberFormat="1" applyFont="1" applyBorder="1"/>
    <xf numFmtId="0" fontId="4" fillId="0" borderId="0" xfId="0" applyFont="1"/>
    <xf numFmtId="3" fontId="4" fillId="0" borderId="1" xfId="0" applyNumberFormat="1" applyFont="1" applyBorder="1"/>
    <xf numFmtId="3" fontId="4" fillId="0" borderId="0" xfId="1" applyNumberFormat="1" applyFont="1" applyBorder="1"/>
    <xf numFmtId="3" fontId="3" fillId="0" borderId="1" xfId="0" applyNumberFormat="1" applyFont="1" applyBorder="1"/>
    <xf numFmtId="9" fontId="3" fillId="0" borderId="0" xfId="1" applyNumberFormat="1" applyFont="1" applyBorder="1"/>
    <xf numFmtId="3" fontId="0" fillId="0" borderId="0" xfId="0" applyNumberFormat="1"/>
    <xf numFmtId="3" fontId="4" fillId="0" borderId="0" xfId="0" applyNumberFormat="1" applyFont="1"/>
    <xf numFmtId="10" fontId="4" fillId="0" borderId="0" xfId="1" applyNumberFormat="1" applyFont="1"/>
    <xf numFmtId="9" fontId="3" fillId="0" borderId="0" xfId="1" applyNumberFormat="1" applyFont="1"/>
    <xf numFmtId="9" fontId="4" fillId="0" borderId="0" xfId="1" applyNumberFormat="1" applyFont="1"/>
    <xf numFmtId="3" fontId="2" fillId="0" borderId="0" xfId="0" applyNumberFormat="1" applyFont="1" applyAlignment="1"/>
    <xf numFmtId="3" fontId="3" fillId="0" borderId="0" xfId="0" applyNumberFormat="1" applyFont="1" applyBorder="1"/>
    <xf numFmtId="3" fontId="4" fillId="0" borderId="3" xfId="0" applyNumberFormat="1" applyFont="1" applyBorder="1"/>
    <xf numFmtId="3" fontId="4" fillId="0" borderId="4" xfId="0" applyNumberFormat="1" applyFont="1" applyBorder="1"/>
    <xf numFmtId="3" fontId="4" fillId="0" borderId="5" xfId="0" applyNumberFormat="1" applyFont="1" applyBorder="1"/>
    <xf numFmtId="164" fontId="3" fillId="0" borderId="0" xfId="1" applyNumberFormat="1" applyFont="1" applyBorder="1"/>
    <xf numFmtId="3" fontId="2" fillId="0" borderId="0" xfId="0" applyNumberFormat="1" applyFont="1" applyAlignment="1">
      <alignment horizontal="center" wrapText="1"/>
    </xf>
    <xf numFmtId="3" fontId="2" fillId="0" borderId="0" xfId="0" applyNumberFormat="1" applyFont="1" applyAlignment="1">
      <alignment horizontal="center" wrapText="1"/>
    </xf>
    <xf numFmtId="3" fontId="4" fillId="0" borderId="2" xfId="0" applyNumberFormat="1" applyFont="1" applyBorder="1" applyAlignment="1">
      <alignment horizontal="left" wrapText="1"/>
    </xf>
    <xf numFmtId="3" fontId="2" fillId="0" borderId="0" xfId="0" applyNumberFormat="1" applyFont="1" applyAlignment="1">
      <alignment horizontal="center"/>
    </xf>
    <xf numFmtId="4" fontId="4" fillId="0" borderId="0" xfId="0" applyNumberFormat="1" applyFont="1"/>
  </cellXfs>
  <cellStyles count="2">
    <cellStyle name="Normal" xfId="0" builtinId="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21"/>
  <sheetViews>
    <sheetView topLeftCell="A91" workbookViewId="0">
      <selection activeCell="D124" sqref="D124"/>
    </sheetView>
  </sheetViews>
  <sheetFormatPr defaultRowHeight="12.75" x14ac:dyDescent="0.2"/>
  <cols>
    <col min="1" max="1" width="15.85546875" style="2" customWidth="1"/>
    <col min="2" max="8" width="14.5703125" style="2" customWidth="1"/>
    <col min="9" max="9" width="18.140625" style="2" customWidth="1"/>
    <col min="10" max="10" width="9.5703125" style="6" hidden="1" customWidth="1"/>
    <col min="11" max="12" width="9.140625" style="2" hidden="1" customWidth="1"/>
    <col min="13" max="13" width="1" style="2" hidden="1" customWidth="1"/>
    <col min="14" max="15" width="9.140625" style="2"/>
    <col min="16" max="16" width="11.28515625" style="2" bestFit="1" customWidth="1"/>
    <col min="17" max="16384" width="9.140625" style="2"/>
  </cols>
  <sheetData>
    <row r="2" spans="1:16" ht="33.75" customHeight="1" x14ac:dyDescent="0.25">
      <c r="A2" s="26" t="s">
        <v>65</v>
      </c>
      <c r="B2" s="26"/>
      <c r="C2" s="26"/>
      <c r="D2" s="26"/>
      <c r="E2" s="26"/>
      <c r="F2" s="26"/>
      <c r="G2" s="26"/>
      <c r="H2" s="26"/>
      <c r="I2" s="26"/>
      <c r="J2" s="26"/>
      <c r="K2" s="26"/>
    </row>
    <row r="3" spans="1:16" x14ac:dyDescent="0.2">
      <c r="A3" s="3"/>
      <c r="B3" s="3"/>
      <c r="C3" s="3"/>
      <c r="D3" s="3"/>
      <c r="E3" s="3"/>
      <c r="F3" s="3"/>
      <c r="G3" s="3"/>
      <c r="H3" s="3"/>
      <c r="I3" s="3"/>
      <c r="J3" s="4"/>
    </row>
    <row r="4" spans="1:16" x14ac:dyDescent="0.2">
      <c r="A4" s="5"/>
      <c r="B4" s="5"/>
      <c r="C4" s="5"/>
      <c r="D4" s="5"/>
      <c r="E4" s="5"/>
      <c r="F4" s="5"/>
      <c r="G4" s="5"/>
      <c r="H4" s="5"/>
      <c r="I4" s="5"/>
    </row>
    <row r="5" spans="1:16" s="9" customFormat="1" ht="13.5" customHeight="1" x14ac:dyDescent="0.2">
      <c r="A5" s="7" t="s">
        <v>17</v>
      </c>
      <c r="B5" s="7"/>
      <c r="C5" s="7"/>
      <c r="D5" s="7"/>
      <c r="E5" s="7"/>
      <c r="F5" s="7"/>
      <c r="G5" s="7"/>
      <c r="H5" s="7"/>
      <c r="I5" s="7"/>
      <c r="J5" s="8"/>
    </row>
    <row r="6" spans="1:16" s="9" customFormat="1" x14ac:dyDescent="0.2">
      <c r="A6" s="10"/>
      <c r="B6" s="10" t="s">
        <v>0</v>
      </c>
      <c r="C6" s="10" t="s">
        <v>1</v>
      </c>
      <c r="D6" s="10" t="s">
        <v>2</v>
      </c>
      <c r="E6" s="10" t="s">
        <v>3</v>
      </c>
      <c r="F6" s="10" t="s">
        <v>38</v>
      </c>
      <c r="G6" s="10" t="s">
        <v>48</v>
      </c>
      <c r="H6" s="10" t="s">
        <v>49</v>
      </c>
      <c r="I6" s="10" t="s">
        <v>4</v>
      </c>
      <c r="J6" s="11">
        <v>34300</v>
      </c>
    </row>
    <row r="7" spans="1:16" ht="15" x14ac:dyDescent="0.25">
      <c r="A7" s="12" t="s">
        <v>0</v>
      </c>
      <c r="B7" s="12">
        <v>34300</v>
      </c>
      <c r="C7" s="12"/>
      <c r="D7" s="12"/>
      <c r="E7" s="12"/>
      <c r="F7" s="12"/>
      <c r="G7" s="12"/>
      <c r="H7" s="12"/>
      <c r="I7" s="12">
        <f>SUM(B7:H7)</f>
        <v>34300</v>
      </c>
      <c r="J7" s="24"/>
      <c r="K7" s="14"/>
      <c r="L7"/>
    </row>
    <row r="8" spans="1:16" ht="15" x14ac:dyDescent="0.25">
      <c r="A8" s="12" t="s">
        <v>5</v>
      </c>
      <c r="B8" s="12">
        <f>J6/4</f>
        <v>8575</v>
      </c>
      <c r="C8" s="12">
        <v>5379</v>
      </c>
      <c r="D8" s="12">
        <f>C8</f>
        <v>5379</v>
      </c>
      <c r="E8" s="12">
        <f>D8</f>
        <v>5379</v>
      </c>
      <c r="F8" s="12">
        <f>E8</f>
        <v>5379</v>
      </c>
      <c r="G8" s="12">
        <f>F8</f>
        <v>5379</v>
      </c>
      <c r="H8" s="12"/>
      <c r="I8" s="12">
        <f>SUM(B8:H8)</f>
        <v>35470</v>
      </c>
      <c r="J8" s="24">
        <f>(I8-J6)/J6</f>
        <v>3.4110787172011658E-2</v>
      </c>
      <c r="K8"/>
      <c r="L8" s="14"/>
    </row>
    <row r="9" spans="1:16" ht="15" x14ac:dyDescent="0.25">
      <c r="A9" s="12" t="s">
        <v>6</v>
      </c>
      <c r="B9" s="12">
        <v>17788</v>
      </c>
      <c r="C9" s="12"/>
      <c r="D9" s="12"/>
      <c r="E9" s="12"/>
      <c r="F9" s="12"/>
      <c r="G9" s="12">
        <v>17788</v>
      </c>
      <c r="H9" s="12"/>
      <c r="I9" s="12">
        <f>SUM(B9:H9)</f>
        <v>35576</v>
      </c>
      <c r="J9" s="24">
        <f>(I9-J6)/J6</f>
        <v>3.720116618075802E-2</v>
      </c>
      <c r="K9"/>
      <c r="L9" s="14"/>
    </row>
    <row r="10" spans="1:16" ht="15" x14ac:dyDescent="0.25">
      <c r="A10" s="12" t="s">
        <v>52</v>
      </c>
      <c r="B10" s="12">
        <f>J6/4</f>
        <v>8575</v>
      </c>
      <c r="C10" s="12"/>
      <c r="D10" s="12">
        <v>9030</v>
      </c>
      <c r="E10" s="12"/>
      <c r="F10" s="12">
        <v>9030</v>
      </c>
      <c r="G10" s="12"/>
      <c r="H10" s="12">
        <v>9030</v>
      </c>
      <c r="I10" s="12">
        <f>SUM(B10:H10)</f>
        <v>35665</v>
      </c>
      <c r="J10" s="24">
        <f>(I10-J6)/J6</f>
        <v>3.9795918367346937E-2</v>
      </c>
      <c r="K10" s="14"/>
      <c r="L10" s="14"/>
    </row>
    <row r="11" spans="1:16" x14ac:dyDescent="0.2">
      <c r="A11" s="5"/>
      <c r="B11" s="5"/>
      <c r="C11" s="5"/>
      <c r="D11" s="5"/>
      <c r="E11" s="5"/>
      <c r="F11" s="5"/>
      <c r="G11" s="5"/>
      <c r="H11" s="5"/>
      <c r="I11" s="5"/>
    </row>
    <row r="12" spans="1:16" x14ac:dyDescent="0.2">
      <c r="A12" s="5"/>
      <c r="B12" s="5"/>
      <c r="C12" s="5"/>
      <c r="D12" s="5"/>
      <c r="E12" s="5"/>
      <c r="F12" s="5"/>
      <c r="G12" s="5"/>
      <c r="H12" s="5"/>
      <c r="I12" s="5"/>
    </row>
    <row r="13" spans="1:16" s="9" customFormat="1" x14ac:dyDescent="0.2">
      <c r="A13" s="15" t="s">
        <v>18</v>
      </c>
      <c r="B13" s="15"/>
      <c r="C13" s="15"/>
      <c r="D13" s="15"/>
      <c r="E13" s="15"/>
      <c r="F13" s="15"/>
      <c r="G13" s="15"/>
      <c r="H13" s="15"/>
      <c r="I13" s="15"/>
      <c r="J13" s="15"/>
      <c r="K13" s="15"/>
      <c r="L13" s="16"/>
      <c r="P13" s="2"/>
    </row>
    <row r="14" spans="1:16" s="9" customFormat="1" ht="15.75" customHeight="1" x14ac:dyDescent="0.2">
      <c r="A14" s="15" t="s">
        <v>66</v>
      </c>
      <c r="B14" s="15"/>
      <c r="C14" s="15"/>
      <c r="D14" s="15"/>
      <c r="E14" s="15"/>
      <c r="F14" s="15"/>
      <c r="G14" s="15"/>
      <c r="H14" s="15"/>
      <c r="I14" s="15"/>
      <c r="J14" s="15"/>
      <c r="K14" s="15"/>
      <c r="L14" s="16"/>
      <c r="P14" s="2"/>
    </row>
    <row r="15" spans="1:16" s="9" customFormat="1" x14ac:dyDescent="0.2">
      <c r="A15" s="10"/>
      <c r="B15" s="10" t="s">
        <v>0</v>
      </c>
      <c r="C15" s="10" t="s">
        <v>1</v>
      </c>
      <c r="D15" s="10" t="s">
        <v>2</v>
      </c>
      <c r="E15" s="10" t="s">
        <v>3</v>
      </c>
      <c r="F15" s="10" t="s">
        <v>38</v>
      </c>
      <c r="G15" s="10" t="s">
        <v>48</v>
      </c>
      <c r="H15" s="10" t="s">
        <v>49</v>
      </c>
      <c r="I15" s="10" t="s">
        <v>4</v>
      </c>
      <c r="J15" s="11">
        <v>34300</v>
      </c>
      <c r="N15" s="2"/>
    </row>
    <row r="16" spans="1:16" ht="15" x14ac:dyDescent="0.25">
      <c r="A16" s="12" t="s">
        <v>0</v>
      </c>
      <c r="B16" s="12">
        <f>K16</f>
        <v>34300</v>
      </c>
      <c r="C16" s="12"/>
      <c r="D16" s="12"/>
      <c r="E16" s="12"/>
      <c r="F16" s="12"/>
      <c r="G16" s="12"/>
      <c r="H16" s="12"/>
      <c r="I16" s="12">
        <f>SUM(B16:H16)</f>
        <v>34300</v>
      </c>
      <c r="J16" s="24"/>
      <c r="K16" s="14">
        <f>J15</f>
        <v>34300</v>
      </c>
      <c r="L16"/>
    </row>
    <row r="17" spans="1:14" ht="15" x14ac:dyDescent="0.25">
      <c r="A17" s="12" t="s">
        <v>5</v>
      </c>
      <c r="B17" s="12">
        <f>J15/4</f>
        <v>8575</v>
      </c>
      <c r="C17" s="12">
        <v>5379</v>
      </c>
      <c r="D17" s="12">
        <f>C17</f>
        <v>5379</v>
      </c>
      <c r="E17" s="12">
        <f>D17</f>
        <v>5379</v>
      </c>
      <c r="F17" s="12">
        <f>E17</f>
        <v>5379</v>
      </c>
      <c r="G17" s="12">
        <f>F17</f>
        <v>5379</v>
      </c>
      <c r="H17" s="12"/>
      <c r="I17" s="12">
        <f>SUM(B17:H17)</f>
        <v>35470</v>
      </c>
      <c r="J17" s="24">
        <f>(I17-J15)/J15</f>
        <v>3.4110787172011658E-2</v>
      </c>
      <c r="K17">
        <f>J15*1.015</f>
        <v>34814.5</v>
      </c>
      <c r="L17" s="14">
        <f>(K17-B17)/4</f>
        <v>6559.875</v>
      </c>
    </row>
    <row r="18" spans="1:14" ht="15" x14ac:dyDescent="0.25">
      <c r="A18" s="12" t="s">
        <v>6</v>
      </c>
      <c r="B18" s="12">
        <v>17788</v>
      </c>
      <c r="C18" s="12"/>
      <c r="D18" s="12"/>
      <c r="E18" s="12"/>
      <c r="F18" s="12"/>
      <c r="G18" s="12">
        <v>17788</v>
      </c>
      <c r="H18" s="12"/>
      <c r="I18" s="12">
        <f>SUM(B18:H18)</f>
        <v>35576</v>
      </c>
      <c r="J18" s="24">
        <f>(I18-J15)/J15</f>
        <v>3.720116618075802E-2</v>
      </c>
      <c r="K18"/>
      <c r="L18" s="14"/>
    </row>
    <row r="19" spans="1:14" ht="15" x14ac:dyDescent="0.25">
      <c r="A19" s="12" t="s">
        <v>52</v>
      </c>
      <c r="B19" s="12">
        <f>J15/4</f>
        <v>8575</v>
      </c>
      <c r="C19" s="12"/>
      <c r="D19" s="12">
        <v>9030</v>
      </c>
      <c r="E19" s="12"/>
      <c r="F19" s="12">
        <v>9030</v>
      </c>
      <c r="G19" s="12"/>
      <c r="H19" s="12">
        <v>9030</v>
      </c>
      <c r="I19" s="12">
        <f>SUM(B19:H19)</f>
        <v>35665</v>
      </c>
      <c r="J19" s="24">
        <f>(I19-J15)/J15</f>
        <v>3.9795918367346937E-2</v>
      </c>
      <c r="K19" s="14">
        <f>J15*1.045</f>
        <v>35843.5</v>
      </c>
      <c r="L19" s="14">
        <f>(K19-B19)/8</f>
        <v>3408.5625</v>
      </c>
    </row>
    <row r="20" spans="1:14" x14ac:dyDescent="0.2">
      <c r="A20" s="5"/>
      <c r="B20" s="5"/>
      <c r="C20" s="5"/>
      <c r="D20" s="5"/>
      <c r="E20" s="5"/>
      <c r="F20" s="5"/>
      <c r="G20" s="5"/>
      <c r="H20" s="5"/>
      <c r="I20" s="5"/>
      <c r="J20" s="17"/>
    </row>
    <row r="21" spans="1:14" s="9" customFormat="1" x14ac:dyDescent="0.2">
      <c r="A21" s="15" t="s">
        <v>19</v>
      </c>
      <c r="B21" s="15"/>
      <c r="C21" s="15"/>
      <c r="D21" s="15"/>
      <c r="E21" s="15"/>
      <c r="F21" s="15"/>
      <c r="G21" s="15"/>
      <c r="H21" s="15"/>
      <c r="I21" s="15"/>
      <c r="J21" s="15"/>
      <c r="K21" s="15"/>
      <c r="N21" s="2"/>
    </row>
    <row r="22" spans="1:14" s="9" customFormat="1" x14ac:dyDescent="0.2">
      <c r="A22" s="15" t="s">
        <v>67</v>
      </c>
      <c r="B22" s="15"/>
      <c r="C22" s="15"/>
      <c r="D22" s="15"/>
      <c r="E22" s="15"/>
      <c r="F22" s="15"/>
      <c r="G22" s="15"/>
      <c r="H22" s="15"/>
      <c r="I22" s="15"/>
      <c r="J22" s="15"/>
      <c r="K22" s="15"/>
      <c r="N22" s="2"/>
    </row>
    <row r="23" spans="1:14" s="9" customFormat="1" x14ac:dyDescent="0.2">
      <c r="A23" s="10"/>
      <c r="B23" s="10" t="s">
        <v>0</v>
      </c>
      <c r="C23" s="10" t="s">
        <v>1</v>
      </c>
      <c r="D23" s="10" t="s">
        <v>2</v>
      </c>
      <c r="E23" s="10" t="s">
        <v>3</v>
      </c>
      <c r="F23" s="10" t="s">
        <v>38</v>
      </c>
      <c r="G23" s="10" t="s">
        <v>48</v>
      </c>
      <c r="H23" s="10" t="s">
        <v>49</v>
      </c>
      <c r="I23" s="10" t="s">
        <v>4</v>
      </c>
      <c r="J23" s="11">
        <v>35500</v>
      </c>
      <c r="N23" s="2"/>
    </row>
    <row r="24" spans="1:14" ht="15" x14ac:dyDescent="0.25">
      <c r="A24" s="12" t="s">
        <v>0</v>
      </c>
      <c r="B24" s="12">
        <f>K24</f>
        <v>35500</v>
      </c>
      <c r="C24" s="12"/>
      <c r="D24" s="12"/>
      <c r="E24" s="12"/>
      <c r="F24" s="12"/>
      <c r="G24" s="12"/>
      <c r="H24" s="12"/>
      <c r="I24" s="12">
        <f>SUM(B24:H24)</f>
        <v>35500</v>
      </c>
      <c r="J24" s="24"/>
      <c r="K24" s="14">
        <f>J23</f>
        <v>35500</v>
      </c>
      <c r="L24"/>
    </row>
    <row r="25" spans="1:14" ht="15" x14ac:dyDescent="0.25">
      <c r="A25" s="12" t="s">
        <v>5</v>
      </c>
      <c r="B25" s="12">
        <f>J23/4</f>
        <v>8875</v>
      </c>
      <c r="C25" s="12">
        <v>5567</v>
      </c>
      <c r="D25" s="12">
        <f>C25</f>
        <v>5567</v>
      </c>
      <c r="E25" s="12">
        <f>D25</f>
        <v>5567</v>
      </c>
      <c r="F25" s="12">
        <f>E25</f>
        <v>5567</v>
      </c>
      <c r="G25" s="12">
        <f>F25</f>
        <v>5567</v>
      </c>
      <c r="H25" s="12"/>
      <c r="I25" s="12">
        <f>SUM(B25:H25)</f>
        <v>36710</v>
      </c>
      <c r="J25" s="24">
        <f>(I25-J23)/J23</f>
        <v>3.408450704225352E-2</v>
      </c>
      <c r="K25">
        <f>J23*1.015</f>
        <v>36032.5</v>
      </c>
      <c r="L25" s="14">
        <f>(K25-B25)/4</f>
        <v>6789.375</v>
      </c>
    </row>
    <row r="26" spans="1:14" ht="15" x14ac:dyDescent="0.25">
      <c r="A26" s="12" t="s">
        <v>6</v>
      </c>
      <c r="B26" s="12">
        <v>18410</v>
      </c>
      <c r="C26" s="12"/>
      <c r="D26" s="12"/>
      <c r="E26" s="12"/>
      <c r="F26" s="12"/>
      <c r="G26" s="12">
        <v>18410</v>
      </c>
      <c r="H26" s="12"/>
      <c r="I26" s="12">
        <f>SUM(B26:H26)</f>
        <v>36820</v>
      </c>
      <c r="J26" s="24">
        <f>(I26-J23)/J23</f>
        <v>3.7183098591549293E-2</v>
      </c>
      <c r="K26"/>
      <c r="L26" s="14"/>
    </row>
    <row r="27" spans="1:14" ht="15" x14ac:dyDescent="0.25">
      <c r="A27" s="12" t="s">
        <v>52</v>
      </c>
      <c r="B27" s="12">
        <f>J23/4</f>
        <v>8875</v>
      </c>
      <c r="C27" s="12"/>
      <c r="D27" s="12">
        <v>9347</v>
      </c>
      <c r="E27" s="12"/>
      <c r="F27" s="12">
        <v>9347</v>
      </c>
      <c r="G27" s="12"/>
      <c r="H27" s="12">
        <v>9347</v>
      </c>
      <c r="I27" s="12">
        <f>SUM(B27:H27)</f>
        <v>36916</v>
      </c>
      <c r="J27" s="24">
        <f>(I27-J23)/J23</f>
        <v>3.988732394366197E-2</v>
      </c>
      <c r="K27" s="14">
        <f>J23*1.045</f>
        <v>37097.5</v>
      </c>
      <c r="L27" s="14">
        <f>(K27-B27)/8</f>
        <v>3527.8125</v>
      </c>
    </row>
    <row r="28" spans="1:14" x14ac:dyDescent="0.2">
      <c r="A28" s="5"/>
      <c r="B28" s="5"/>
      <c r="C28" s="5"/>
      <c r="D28" s="5"/>
      <c r="E28" s="5"/>
      <c r="F28" s="5"/>
      <c r="G28" s="5"/>
      <c r="H28" s="5"/>
      <c r="I28" s="5"/>
      <c r="M28" s="5"/>
    </row>
    <row r="29" spans="1:14" s="9" customFormat="1" x14ac:dyDescent="0.2">
      <c r="A29" s="15" t="s">
        <v>20</v>
      </c>
      <c r="B29" s="15"/>
      <c r="C29" s="15"/>
      <c r="D29" s="15"/>
      <c r="E29" s="15"/>
      <c r="F29" s="15"/>
      <c r="G29" s="15"/>
      <c r="H29" s="15"/>
      <c r="I29" s="15"/>
      <c r="J29" s="15"/>
      <c r="K29" s="15"/>
      <c r="N29" s="2"/>
    </row>
    <row r="30" spans="1:14" s="9" customFormat="1" x14ac:dyDescent="0.2">
      <c r="A30" s="15" t="s">
        <v>68</v>
      </c>
      <c r="B30" s="15"/>
      <c r="C30" s="15"/>
      <c r="D30" s="15"/>
      <c r="E30" s="15"/>
      <c r="F30" s="15"/>
      <c r="G30" s="15"/>
      <c r="H30" s="15"/>
      <c r="I30" s="15"/>
      <c r="J30" s="15"/>
      <c r="K30" s="15"/>
      <c r="N30" s="2"/>
    </row>
    <row r="31" spans="1:14" s="9" customFormat="1" x14ac:dyDescent="0.2">
      <c r="A31" s="10"/>
      <c r="B31" s="10" t="s">
        <v>0</v>
      </c>
      <c r="C31" s="10" t="s">
        <v>1</v>
      </c>
      <c r="D31" s="10" t="s">
        <v>2</v>
      </c>
      <c r="E31" s="10" t="s">
        <v>3</v>
      </c>
      <c r="F31" s="10" t="s">
        <v>38</v>
      </c>
      <c r="G31" s="10" t="s">
        <v>48</v>
      </c>
      <c r="H31" s="10" t="s">
        <v>49</v>
      </c>
      <c r="I31" s="10" t="s">
        <v>4</v>
      </c>
      <c r="J31" s="11">
        <v>38500</v>
      </c>
      <c r="N31" s="2"/>
    </row>
    <row r="32" spans="1:14" ht="15" x14ac:dyDescent="0.25">
      <c r="A32" s="12" t="s">
        <v>0</v>
      </c>
      <c r="B32" s="12">
        <f>K32</f>
        <v>38500</v>
      </c>
      <c r="C32" s="12"/>
      <c r="D32" s="12"/>
      <c r="E32" s="12"/>
      <c r="F32" s="12"/>
      <c r="G32" s="12"/>
      <c r="H32" s="12"/>
      <c r="I32" s="12">
        <f>SUM(B32:H32)</f>
        <v>38500</v>
      </c>
      <c r="J32" s="24"/>
      <c r="K32" s="14">
        <f>J31</f>
        <v>38500</v>
      </c>
      <c r="L32"/>
    </row>
    <row r="33" spans="1:13" ht="15" x14ac:dyDescent="0.25">
      <c r="A33" s="12" t="s">
        <v>5</v>
      </c>
      <c r="B33" s="12">
        <f>J31/4</f>
        <v>9625</v>
      </c>
      <c r="C33" s="12">
        <v>6037</v>
      </c>
      <c r="D33" s="12">
        <f>C33</f>
        <v>6037</v>
      </c>
      <c r="E33" s="12">
        <f>D33</f>
        <v>6037</v>
      </c>
      <c r="F33" s="12">
        <f>E33</f>
        <v>6037</v>
      </c>
      <c r="G33" s="12">
        <f>F33</f>
        <v>6037</v>
      </c>
      <c r="H33" s="12"/>
      <c r="I33" s="12">
        <f>SUM(B33:H33)</f>
        <v>39810</v>
      </c>
      <c r="J33" s="24">
        <f>(I33-J31)/J31</f>
        <v>3.4025974025974029E-2</v>
      </c>
      <c r="K33">
        <f>J31*1.015</f>
        <v>39077.499999999993</v>
      </c>
      <c r="L33" s="14">
        <f>(K33-B33)/4</f>
        <v>7363.1249999999982</v>
      </c>
    </row>
    <row r="34" spans="1:13" ht="15" x14ac:dyDescent="0.25">
      <c r="A34" s="12" t="s">
        <v>6</v>
      </c>
      <c r="B34" s="12">
        <v>19966</v>
      </c>
      <c r="C34" s="12"/>
      <c r="D34" s="12"/>
      <c r="E34" s="12"/>
      <c r="F34" s="12"/>
      <c r="G34" s="12">
        <v>19966</v>
      </c>
      <c r="H34" s="12"/>
      <c r="I34" s="12">
        <f>SUM(B34:H34)</f>
        <v>39932</v>
      </c>
      <c r="J34" s="24">
        <f>(I34-J31)/J31</f>
        <v>3.7194805194805197E-2</v>
      </c>
      <c r="K34"/>
      <c r="L34" s="14"/>
    </row>
    <row r="35" spans="1:13" ht="15" x14ac:dyDescent="0.25">
      <c r="A35" s="12" t="s">
        <v>52</v>
      </c>
      <c r="B35" s="12">
        <f>J31/4</f>
        <v>9625</v>
      </c>
      <c r="C35" s="12"/>
      <c r="D35" s="12">
        <v>10137</v>
      </c>
      <c r="E35" s="12"/>
      <c r="F35" s="12">
        <v>10137</v>
      </c>
      <c r="G35" s="12"/>
      <c r="H35" s="12">
        <v>10137</v>
      </c>
      <c r="I35" s="12">
        <f>SUM(B35:H35)</f>
        <v>40036</v>
      </c>
      <c r="J35" s="24">
        <f>(I35-J31)/J31</f>
        <v>3.9896103896103895E-2</v>
      </c>
      <c r="K35" s="14">
        <f>J31*1.045</f>
        <v>40232.5</v>
      </c>
      <c r="L35" s="14">
        <f>(K35-B35)/8</f>
        <v>3825.9375</v>
      </c>
      <c r="M35" s="5"/>
    </row>
    <row r="36" spans="1:13" x14ac:dyDescent="0.2">
      <c r="A36" s="5"/>
      <c r="B36" s="5"/>
      <c r="C36" s="5"/>
      <c r="D36" s="5"/>
      <c r="E36" s="5"/>
      <c r="F36" s="5"/>
      <c r="G36" s="5"/>
      <c r="H36" s="5"/>
      <c r="I36" s="5"/>
    </row>
    <row r="37" spans="1:13" s="9" customFormat="1" x14ac:dyDescent="0.2">
      <c r="A37" s="15" t="s">
        <v>21</v>
      </c>
      <c r="B37" s="15"/>
      <c r="C37" s="15"/>
      <c r="D37" s="15"/>
      <c r="E37" s="15"/>
      <c r="F37" s="15"/>
      <c r="G37" s="15"/>
      <c r="H37" s="15"/>
      <c r="I37" s="15"/>
      <c r="J37" s="15"/>
      <c r="K37" s="15"/>
    </row>
    <row r="38" spans="1:13" s="9" customFormat="1" x14ac:dyDescent="0.2">
      <c r="A38" s="15" t="s">
        <v>69</v>
      </c>
      <c r="B38" s="15"/>
      <c r="C38" s="15"/>
      <c r="D38" s="15"/>
      <c r="E38" s="15"/>
      <c r="F38" s="15"/>
      <c r="G38" s="15"/>
      <c r="H38" s="15"/>
      <c r="I38" s="15"/>
      <c r="J38" s="15"/>
      <c r="K38" s="15"/>
    </row>
    <row r="39" spans="1:13" s="9" customFormat="1" x14ac:dyDescent="0.2">
      <c r="A39" s="10"/>
      <c r="B39" s="10" t="s">
        <v>0</v>
      </c>
      <c r="C39" s="10" t="s">
        <v>1</v>
      </c>
      <c r="D39" s="10" t="s">
        <v>2</v>
      </c>
      <c r="E39" s="10" t="s">
        <v>3</v>
      </c>
      <c r="F39" s="10" t="s">
        <v>38</v>
      </c>
      <c r="G39" s="10" t="s">
        <v>48</v>
      </c>
      <c r="H39" s="10" t="s">
        <v>49</v>
      </c>
      <c r="I39" s="10" t="s">
        <v>4</v>
      </c>
      <c r="J39" s="11">
        <v>28850</v>
      </c>
    </row>
    <row r="40" spans="1:13" ht="15" x14ac:dyDescent="0.25">
      <c r="A40" s="12" t="s">
        <v>0</v>
      </c>
      <c r="B40" s="12">
        <f>K40</f>
        <v>28850</v>
      </c>
      <c r="C40" s="12"/>
      <c r="D40" s="12"/>
      <c r="E40" s="12"/>
      <c r="F40" s="12"/>
      <c r="G40" s="12"/>
      <c r="H40" s="12"/>
      <c r="I40" s="12">
        <f>SUM(B40:H40)</f>
        <v>28850</v>
      </c>
      <c r="J40" s="24"/>
      <c r="K40" s="14">
        <f>J39</f>
        <v>28850</v>
      </c>
      <c r="L40"/>
    </row>
    <row r="41" spans="1:13" ht="15" x14ac:dyDescent="0.25">
      <c r="A41" s="12" t="s">
        <v>5</v>
      </c>
      <c r="B41" s="12">
        <f>J39/4</f>
        <v>7212.5</v>
      </c>
      <c r="C41" s="12">
        <v>4524</v>
      </c>
      <c r="D41" s="12">
        <f>C41</f>
        <v>4524</v>
      </c>
      <c r="E41" s="12">
        <f>D41</f>
        <v>4524</v>
      </c>
      <c r="F41" s="12">
        <f>E41</f>
        <v>4524</v>
      </c>
      <c r="G41" s="12">
        <f>F41</f>
        <v>4524</v>
      </c>
      <c r="H41" s="12"/>
      <c r="I41" s="12">
        <f>SUM(B41:H41)</f>
        <v>29832.5</v>
      </c>
      <c r="J41" s="24">
        <f>(I41-J39)/J39</f>
        <v>3.4055459272097056E-2</v>
      </c>
      <c r="K41">
        <f>J39*1.015</f>
        <v>29282.749999999996</v>
      </c>
      <c r="L41" s="14">
        <f>(K41-B41)/4</f>
        <v>5517.5624999999991</v>
      </c>
    </row>
    <row r="42" spans="1:13" ht="15" x14ac:dyDescent="0.25">
      <c r="A42" s="12" t="s">
        <v>6</v>
      </c>
      <c r="B42" s="12">
        <v>14962</v>
      </c>
      <c r="C42" s="12"/>
      <c r="D42" s="12"/>
      <c r="E42" s="12"/>
      <c r="F42" s="12"/>
      <c r="G42" s="12">
        <v>14962</v>
      </c>
      <c r="H42" s="12"/>
      <c r="I42" s="12">
        <f>SUM(B42:H42)</f>
        <v>29924</v>
      </c>
      <c r="J42" s="24">
        <f>(I42-J39)/J39</f>
        <v>3.7227036395147316E-2</v>
      </c>
      <c r="K42"/>
      <c r="L42" s="14"/>
    </row>
    <row r="43" spans="1:13" ht="15" x14ac:dyDescent="0.25">
      <c r="A43" s="12" t="s">
        <v>52</v>
      </c>
      <c r="B43" s="12">
        <f>J39/4</f>
        <v>7212.5</v>
      </c>
      <c r="C43" s="12"/>
      <c r="D43" s="12">
        <v>7596</v>
      </c>
      <c r="E43" s="12"/>
      <c r="F43" s="12">
        <v>7596</v>
      </c>
      <c r="G43" s="12"/>
      <c r="H43" s="12">
        <v>7596</v>
      </c>
      <c r="I43" s="12">
        <f>SUM(B43:H43)</f>
        <v>30000.5</v>
      </c>
      <c r="J43" s="24">
        <f>(I43-J39)/J39</f>
        <v>3.9878682842287697E-2</v>
      </c>
      <c r="K43" s="14">
        <f>J39*1.045</f>
        <v>30148.249999999996</v>
      </c>
      <c r="L43" s="14">
        <f>(K43-B43)/8</f>
        <v>2866.9687499999995</v>
      </c>
      <c r="M43" s="5"/>
    </row>
    <row r="44" spans="1:13" ht="17.25" customHeight="1" x14ac:dyDescent="0.2">
      <c r="A44" s="5"/>
      <c r="B44" s="5"/>
      <c r="C44" s="5"/>
      <c r="D44" s="5"/>
      <c r="E44" s="5"/>
      <c r="F44" s="5"/>
      <c r="G44" s="5"/>
      <c r="H44" s="5"/>
      <c r="I44" s="5"/>
    </row>
    <row r="45" spans="1:13" s="9" customFormat="1" x14ac:dyDescent="0.2">
      <c r="A45" s="15" t="s">
        <v>22</v>
      </c>
      <c r="B45" s="15"/>
      <c r="C45" s="15"/>
      <c r="D45" s="15"/>
      <c r="E45" s="15"/>
      <c r="F45" s="15"/>
      <c r="G45" s="15"/>
      <c r="H45" s="15"/>
      <c r="I45" s="15"/>
      <c r="J45" s="16"/>
    </row>
    <row r="46" spans="1:13" s="9" customFormat="1" x14ac:dyDescent="0.2">
      <c r="A46" s="15" t="s">
        <v>7</v>
      </c>
      <c r="B46" s="15"/>
      <c r="C46" s="15"/>
      <c r="D46" s="15"/>
      <c r="E46" s="15"/>
      <c r="F46" s="15"/>
      <c r="G46" s="15"/>
      <c r="H46" s="15"/>
      <c r="I46" s="15"/>
      <c r="J46" s="16"/>
    </row>
    <row r="47" spans="1:13" s="9" customFormat="1" x14ac:dyDescent="0.2">
      <c r="A47" s="10"/>
      <c r="B47" s="10" t="s">
        <v>0</v>
      </c>
      <c r="C47" s="10" t="s">
        <v>1</v>
      </c>
      <c r="D47" s="10" t="s">
        <v>2</v>
      </c>
      <c r="E47" s="10" t="s">
        <v>3</v>
      </c>
      <c r="F47" s="10" t="s">
        <v>38</v>
      </c>
      <c r="G47" s="10" t="s">
        <v>48</v>
      </c>
      <c r="H47" s="10" t="s">
        <v>49</v>
      </c>
      <c r="I47" s="10" t="s">
        <v>4</v>
      </c>
      <c r="J47" s="11">
        <v>22800</v>
      </c>
    </row>
    <row r="48" spans="1:13" ht="15" x14ac:dyDescent="0.25">
      <c r="A48" s="12" t="s">
        <v>0</v>
      </c>
      <c r="B48" s="12">
        <f>K48</f>
        <v>22800</v>
      </c>
      <c r="C48" s="12"/>
      <c r="D48" s="12"/>
      <c r="E48" s="12"/>
      <c r="F48" s="12"/>
      <c r="G48" s="12"/>
      <c r="H48" s="12"/>
      <c r="I48" s="12">
        <f>SUM(B48:H48)</f>
        <v>22800</v>
      </c>
      <c r="J48" s="24"/>
      <c r="K48" s="14">
        <f>J47</f>
        <v>22800</v>
      </c>
      <c r="L48"/>
    </row>
    <row r="49" spans="1:13" ht="15" x14ac:dyDescent="0.25">
      <c r="A49" s="12" t="s">
        <v>5</v>
      </c>
      <c r="B49" s="12">
        <f>J47/4</f>
        <v>5700</v>
      </c>
      <c r="C49" s="12">
        <v>3575</v>
      </c>
      <c r="D49" s="12">
        <f>C49</f>
        <v>3575</v>
      </c>
      <c r="E49" s="12">
        <f>D49</f>
        <v>3575</v>
      </c>
      <c r="F49" s="12">
        <f>E49</f>
        <v>3575</v>
      </c>
      <c r="G49" s="12">
        <f>F49</f>
        <v>3575</v>
      </c>
      <c r="H49" s="12"/>
      <c r="I49" s="12">
        <f>SUM(B49:H49)</f>
        <v>23575</v>
      </c>
      <c r="J49" s="24">
        <f>(I49-J47)/J47</f>
        <v>3.399122807017544E-2</v>
      </c>
      <c r="K49">
        <f>J47*1.015</f>
        <v>23141.999999999996</v>
      </c>
      <c r="L49" s="14">
        <f>(K49-B49)/4</f>
        <v>4360.4999999999991</v>
      </c>
    </row>
    <row r="50" spans="1:13" ht="15" x14ac:dyDescent="0.25">
      <c r="A50" s="12" t="s">
        <v>6</v>
      </c>
      <c r="B50" s="12">
        <v>11824</v>
      </c>
      <c r="C50" s="12"/>
      <c r="D50" s="12"/>
      <c r="E50" s="12"/>
      <c r="F50" s="12"/>
      <c r="G50" s="12">
        <v>11824</v>
      </c>
      <c r="H50" s="12"/>
      <c r="I50" s="12">
        <f>SUM(B50:H50)</f>
        <v>23648</v>
      </c>
      <c r="J50" s="24">
        <f>(I50-J47)/J47</f>
        <v>3.7192982456140354E-2</v>
      </c>
      <c r="K50"/>
      <c r="L50" s="14"/>
    </row>
    <row r="51" spans="1:13" ht="15" x14ac:dyDescent="0.25">
      <c r="A51" s="12" t="s">
        <v>52</v>
      </c>
      <c r="B51" s="12">
        <f>J47/4</f>
        <v>5700</v>
      </c>
      <c r="C51" s="12"/>
      <c r="D51" s="12">
        <v>6003</v>
      </c>
      <c r="E51" s="12"/>
      <c r="F51" s="12">
        <v>6003</v>
      </c>
      <c r="G51" s="12"/>
      <c r="H51" s="12">
        <v>6003</v>
      </c>
      <c r="I51" s="12">
        <f>SUM(B51:H51)</f>
        <v>23709</v>
      </c>
      <c r="J51" s="24">
        <f>(I51-J47)/J47</f>
        <v>3.9868421052631581E-2</v>
      </c>
      <c r="K51" s="14">
        <f>J47*1.045</f>
        <v>23826</v>
      </c>
      <c r="L51" s="14">
        <f>(K51-B51)/8</f>
        <v>2265.75</v>
      </c>
      <c r="M51" s="5"/>
    </row>
    <row r="52" spans="1:13" ht="19.5" customHeight="1" x14ac:dyDescent="0.2">
      <c r="A52" s="5"/>
      <c r="B52" s="5"/>
      <c r="C52" s="5"/>
      <c r="D52" s="5"/>
      <c r="E52" s="5"/>
      <c r="F52" s="5"/>
      <c r="G52" s="5"/>
      <c r="H52" s="5"/>
      <c r="I52" s="5"/>
    </row>
    <row r="53" spans="1:13" x14ac:dyDescent="0.2">
      <c r="A53" s="15" t="s">
        <v>23</v>
      </c>
      <c r="B53" s="15"/>
      <c r="C53" s="15"/>
      <c r="D53" s="15"/>
      <c r="E53" s="15"/>
      <c r="F53" s="15"/>
      <c r="G53" s="15"/>
      <c r="H53" s="15"/>
      <c r="I53" s="15"/>
      <c r="J53" s="15"/>
      <c r="K53" s="15"/>
      <c r="L53" s="9"/>
    </row>
    <row r="54" spans="1:13" ht="40.5" customHeight="1" x14ac:dyDescent="0.2">
      <c r="A54" s="27" t="s">
        <v>70</v>
      </c>
      <c r="B54" s="27"/>
      <c r="C54" s="27"/>
      <c r="D54" s="27"/>
      <c r="E54" s="27"/>
      <c r="F54" s="27"/>
      <c r="G54" s="27"/>
      <c r="H54" s="27"/>
      <c r="I54" s="27"/>
      <c r="J54" s="27"/>
      <c r="K54" s="27"/>
      <c r="L54" s="9"/>
    </row>
    <row r="55" spans="1:13" x14ac:dyDescent="0.2">
      <c r="A55" s="10"/>
      <c r="B55" s="10" t="s">
        <v>0</v>
      </c>
      <c r="C55" s="10" t="s">
        <v>1</v>
      </c>
      <c r="D55" s="10" t="s">
        <v>2</v>
      </c>
      <c r="E55" s="10" t="s">
        <v>3</v>
      </c>
      <c r="F55" s="10" t="s">
        <v>38</v>
      </c>
      <c r="G55" s="10" t="s">
        <v>48</v>
      </c>
      <c r="H55" s="10" t="s">
        <v>49</v>
      </c>
      <c r="I55" s="10" t="s">
        <v>4</v>
      </c>
      <c r="J55" s="11">
        <v>38300</v>
      </c>
      <c r="K55" s="9"/>
      <c r="L55" s="9"/>
    </row>
    <row r="56" spans="1:13" ht="15" x14ac:dyDescent="0.25">
      <c r="A56" s="12" t="s">
        <v>0</v>
      </c>
      <c r="B56" s="12">
        <v>38300</v>
      </c>
      <c r="C56" s="12"/>
      <c r="D56" s="12"/>
      <c r="E56" s="12"/>
      <c r="F56" s="12"/>
      <c r="G56" s="12"/>
      <c r="H56" s="12"/>
      <c r="I56" s="12">
        <f>SUM(B56:H56)</f>
        <v>38300</v>
      </c>
      <c r="J56" s="24"/>
      <c r="K56" s="14">
        <f>J55</f>
        <v>38300</v>
      </c>
      <c r="L56"/>
    </row>
    <row r="57" spans="1:13" ht="15" x14ac:dyDescent="0.25">
      <c r="A57" s="12" t="s">
        <v>5</v>
      </c>
      <c r="B57" s="12">
        <v>9575</v>
      </c>
      <c r="C57" s="12">
        <v>6006</v>
      </c>
      <c r="D57" s="12">
        <v>6006</v>
      </c>
      <c r="E57" s="12">
        <v>6006</v>
      </c>
      <c r="F57" s="12">
        <v>6006</v>
      </c>
      <c r="G57" s="12">
        <v>6006</v>
      </c>
      <c r="H57" s="12"/>
      <c r="I57" s="12">
        <f>SUM(B57:H57)</f>
        <v>39605</v>
      </c>
      <c r="J57" s="24">
        <f>(I57-J55)/J55</f>
        <v>3.4073107049608357E-2</v>
      </c>
      <c r="K57">
        <f>J55*1.015</f>
        <v>38874.499999999993</v>
      </c>
      <c r="L57" s="14">
        <f>(K57-B57)/4</f>
        <v>7324.8749999999982</v>
      </c>
    </row>
    <row r="58" spans="1:13" ht="15" x14ac:dyDescent="0.25">
      <c r="A58" s="12" t="s">
        <v>6</v>
      </c>
      <c r="B58" s="12">
        <v>19862</v>
      </c>
      <c r="C58" s="12"/>
      <c r="D58" s="12"/>
      <c r="E58" s="12"/>
      <c r="F58" s="12"/>
      <c r="G58" s="12">
        <v>19862</v>
      </c>
      <c r="H58" s="12"/>
      <c r="I58" s="12">
        <f>SUM(B58:H58)</f>
        <v>39724</v>
      </c>
      <c r="J58" s="24">
        <f>(I58-J55)/J55</f>
        <v>3.7180156657963447E-2</v>
      </c>
      <c r="K58"/>
      <c r="L58" s="14"/>
    </row>
    <row r="59" spans="1:13" ht="15" x14ac:dyDescent="0.25">
      <c r="A59" s="12" t="s">
        <v>52</v>
      </c>
      <c r="B59" s="12">
        <v>9575</v>
      </c>
      <c r="C59" s="12"/>
      <c r="D59" s="12">
        <v>10084</v>
      </c>
      <c r="E59" s="12"/>
      <c r="F59" s="12">
        <v>10084</v>
      </c>
      <c r="G59" s="12"/>
      <c r="H59" s="12">
        <v>10084</v>
      </c>
      <c r="I59" s="12">
        <f>SUM(B59:H59)</f>
        <v>39827</v>
      </c>
      <c r="J59" s="24">
        <f>(I59-J55)/J55</f>
        <v>3.9869451697127939E-2</v>
      </c>
      <c r="K59" s="14">
        <f>J55*1.045</f>
        <v>40023.5</v>
      </c>
      <c r="L59" s="14">
        <f>(K59-B59)/8</f>
        <v>3806.0625</v>
      </c>
    </row>
    <row r="60" spans="1:13" x14ac:dyDescent="0.2">
      <c r="A60" s="5"/>
      <c r="B60" s="5"/>
      <c r="C60" s="5"/>
      <c r="D60" s="5"/>
      <c r="E60" s="5"/>
      <c r="F60" s="5"/>
      <c r="G60" s="5"/>
      <c r="H60" s="5"/>
      <c r="I60" s="5"/>
      <c r="J60" s="17"/>
    </row>
    <row r="61" spans="1:13" x14ac:dyDescent="0.2">
      <c r="A61" s="15" t="s">
        <v>24</v>
      </c>
      <c r="B61" s="15"/>
      <c r="C61" s="15"/>
      <c r="D61" s="15"/>
      <c r="E61" s="15"/>
      <c r="F61" s="15"/>
      <c r="G61" s="15"/>
      <c r="H61" s="15"/>
      <c r="I61" s="15"/>
      <c r="J61" s="18"/>
      <c r="K61" s="9"/>
      <c r="L61" s="9"/>
    </row>
    <row r="62" spans="1:13" x14ac:dyDescent="0.2">
      <c r="A62" s="15" t="s">
        <v>71</v>
      </c>
      <c r="B62" s="15"/>
      <c r="C62" s="15"/>
      <c r="D62" s="15"/>
      <c r="E62" s="15"/>
      <c r="F62" s="15"/>
      <c r="G62" s="15"/>
      <c r="H62" s="15"/>
      <c r="I62" s="15"/>
      <c r="J62" s="16"/>
      <c r="K62" s="9"/>
      <c r="L62" s="9"/>
    </row>
    <row r="63" spans="1:13" x14ac:dyDescent="0.2">
      <c r="A63" s="10"/>
      <c r="B63" s="10" t="s">
        <v>0</v>
      </c>
      <c r="C63" s="10" t="s">
        <v>1</v>
      </c>
      <c r="D63" s="10" t="s">
        <v>2</v>
      </c>
      <c r="E63" s="10" t="s">
        <v>3</v>
      </c>
      <c r="F63" s="10" t="s">
        <v>38</v>
      </c>
      <c r="G63" s="10" t="s">
        <v>48</v>
      </c>
      <c r="H63" s="10" t="s">
        <v>49</v>
      </c>
      <c r="I63" s="10" t="s">
        <v>4</v>
      </c>
      <c r="J63" s="11">
        <v>41400</v>
      </c>
      <c r="K63" s="9"/>
      <c r="L63" s="9"/>
    </row>
    <row r="64" spans="1:13" ht="15" x14ac:dyDescent="0.25">
      <c r="A64" s="12" t="s">
        <v>0</v>
      </c>
      <c r="B64" s="12">
        <v>41400</v>
      </c>
      <c r="C64" s="12"/>
      <c r="D64" s="12"/>
      <c r="E64" s="12"/>
      <c r="F64" s="12"/>
      <c r="G64" s="12"/>
      <c r="H64" s="12"/>
      <c r="I64" s="12">
        <f>SUM(B64:H64)</f>
        <v>41400</v>
      </c>
      <c r="J64" s="24"/>
      <c r="K64" s="14">
        <f>J63</f>
        <v>41400</v>
      </c>
      <c r="L64"/>
    </row>
    <row r="65" spans="1:12" ht="15" x14ac:dyDescent="0.25">
      <c r="A65" s="12" t="s">
        <v>5</v>
      </c>
      <c r="B65" s="12">
        <v>10350</v>
      </c>
      <c r="C65" s="12">
        <v>6492</v>
      </c>
      <c r="D65" s="12">
        <v>6492</v>
      </c>
      <c r="E65" s="12">
        <v>6492</v>
      </c>
      <c r="F65" s="12">
        <v>6492</v>
      </c>
      <c r="G65" s="12">
        <v>6492</v>
      </c>
      <c r="H65" s="12"/>
      <c r="I65" s="12">
        <f>SUM(B65:H65)</f>
        <v>42810</v>
      </c>
      <c r="J65" s="24">
        <f>(I65-J63)/J63</f>
        <v>3.4057971014492754E-2</v>
      </c>
      <c r="K65">
        <f>J63*1.015</f>
        <v>42020.999999999993</v>
      </c>
      <c r="L65" s="14">
        <f>(K65-B65)/4</f>
        <v>7917.7499999999982</v>
      </c>
    </row>
    <row r="66" spans="1:12" ht="15" x14ac:dyDescent="0.25">
      <c r="A66" s="12" t="s">
        <v>6</v>
      </c>
      <c r="B66" s="12">
        <v>21470</v>
      </c>
      <c r="C66" s="12"/>
      <c r="D66" s="12"/>
      <c r="E66" s="12"/>
      <c r="F66" s="12"/>
      <c r="G66" s="12">
        <v>21470</v>
      </c>
      <c r="H66" s="12"/>
      <c r="I66" s="12">
        <f>SUM(B66:H66)</f>
        <v>42940</v>
      </c>
      <c r="J66" s="24">
        <f>(I66-J63)/J63</f>
        <v>3.7198067632850239E-2</v>
      </c>
      <c r="K66"/>
      <c r="L66" s="14"/>
    </row>
    <row r="67" spans="1:12" ht="15" x14ac:dyDescent="0.25">
      <c r="A67" s="12" t="s">
        <v>52</v>
      </c>
      <c r="B67" s="12">
        <v>10350</v>
      </c>
      <c r="C67" s="12"/>
      <c r="D67" s="12">
        <v>10900</v>
      </c>
      <c r="E67" s="12"/>
      <c r="F67" s="12">
        <v>10900</v>
      </c>
      <c r="G67" s="12"/>
      <c r="H67" s="12">
        <v>10900</v>
      </c>
      <c r="I67" s="12">
        <f>SUM(B67:H67)</f>
        <v>43050</v>
      </c>
      <c r="J67" s="24">
        <f>(I67-J63)/J63</f>
        <v>3.9855072463768113E-2</v>
      </c>
      <c r="K67" s="14">
        <f>J63*1.045</f>
        <v>43263</v>
      </c>
      <c r="L67" s="14">
        <f>(K67-B67)/8</f>
        <v>4114.125</v>
      </c>
    </row>
    <row r="68" spans="1:12" x14ac:dyDescent="0.2">
      <c r="A68" s="5"/>
      <c r="B68" s="5"/>
      <c r="C68" s="5"/>
      <c r="D68" s="5"/>
      <c r="E68" s="5"/>
      <c r="F68" s="5"/>
      <c r="G68" s="5"/>
      <c r="H68" s="5"/>
      <c r="I68" s="5"/>
    </row>
    <row r="69" spans="1:12" x14ac:dyDescent="0.2">
      <c r="A69" s="15" t="s">
        <v>25</v>
      </c>
      <c r="B69" s="15"/>
      <c r="C69" s="15"/>
      <c r="D69" s="15"/>
      <c r="E69" s="15"/>
      <c r="F69" s="15"/>
      <c r="G69" s="15"/>
      <c r="H69" s="15"/>
      <c r="I69" s="15"/>
      <c r="J69" s="16"/>
      <c r="K69" s="9"/>
      <c r="L69" s="9"/>
    </row>
    <row r="70" spans="1:12" x14ac:dyDescent="0.2">
      <c r="A70" s="15" t="s">
        <v>72</v>
      </c>
      <c r="B70" s="15"/>
      <c r="C70" s="15"/>
      <c r="D70" s="15"/>
      <c r="E70" s="15"/>
      <c r="F70" s="15"/>
      <c r="G70" s="15"/>
      <c r="H70" s="15"/>
      <c r="I70" s="15"/>
      <c r="J70" s="16"/>
      <c r="K70" s="9"/>
      <c r="L70" s="9"/>
    </row>
    <row r="71" spans="1:12" x14ac:dyDescent="0.2">
      <c r="A71" s="10"/>
      <c r="B71" s="10" t="s">
        <v>0</v>
      </c>
      <c r="C71" s="10" t="s">
        <v>1</v>
      </c>
      <c r="D71" s="10" t="s">
        <v>2</v>
      </c>
      <c r="E71" s="10" t="s">
        <v>3</v>
      </c>
      <c r="F71" s="10" t="s">
        <v>38</v>
      </c>
      <c r="G71" s="10" t="s">
        <v>48</v>
      </c>
      <c r="H71" s="10" t="s">
        <v>49</v>
      </c>
      <c r="I71" s="10" t="s">
        <v>4</v>
      </c>
      <c r="J71" s="11">
        <v>32250</v>
      </c>
      <c r="K71" s="9"/>
      <c r="L71" s="9"/>
    </row>
    <row r="72" spans="1:12" ht="15" x14ac:dyDescent="0.25">
      <c r="A72" s="12" t="s">
        <v>0</v>
      </c>
      <c r="B72" s="12">
        <v>32250</v>
      </c>
      <c r="C72" s="12"/>
      <c r="D72" s="12"/>
      <c r="E72" s="12"/>
      <c r="F72" s="12"/>
      <c r="G72" s="12"/>
      <c r="H72" s="12"/>
      <c r="I72" s="12">
        <f>SUM(B72:H72)</f>
        <v>32250</v>
      </c>
      <c r="J72" s="24"/>
      <c r="K72" s="14">
        <f>J71</f>
        <v>32250</v>
      </c>
      <c r="L72"/>
    </row>
    <row r="73" spans="1:12" ht="15" x14ac:dyDescent="0.25">
      <c r="A73" s="12" t="s">
        <v>5</v>
      </c>
      <c r="B73" s="12">
        <v>8062.5</v>
      </c>
      <c r="C73" s="12">
        <v>5057</v>
      </c>
      <c r="D73" s="12">
        <v>5057</v>
      </c>
      <c r="E73" s="12">
        <v>5057</v>
      </c>
      <c r="F73" s="12">
        <v>5057</v>
      </c>
      <c r="G73" s="12">
        <v>5057</v>
      </c>
      <c r="H73" s="12"/>
      <c r="I73" s="12">
        <f>SUM(B73:H73)</f>
        <v>33347.5</v>
      </c>
      <c r="J73" s="24">
        <f>(I73-J71)/J71</f>
        <v>3.4031007751937986E-2</v>
      </c>
      <c r="K73" s="14"/>
      <c r="L73"/>
    </row>
    <row r="74" spans="1:12" ht="15" x14ac:dyDescent="0.25">
      <c r="A74" s="12" t="s">
        <v>6</v>
      </c>
      <c r="B74" s="12">
        <v>16725</v>
      </c>
      <c r="C74" s="12"/>
      <c r="D74" s="12"/>
      <c r="E74" s="12"/>
      <c r="F74" s="12"/>
      <c r="G74" s="12">
        <v>16725</v>
      </c>
      <c r="H74" s="12"/>
      <c r="I74" s="12">
        <f>SUM(B74:H74)</f>
        <v>33450</v>
      </c>
      <c r="J74" s="24">
        <f>(I74-J71)/J71</f>
        <v>3.7209302325581395E-2</v>
      </c>
      <c r="K74">
        <f>J71*1.015</f>
        <v>32733.749999999996</v>
      </c>
      <c r="L74" s="14">
        <f>(K74-B74)/4</f>
        <v>4002.1874999999991</v>
      </c>
    </row>
    <row r="75" spans="1:12" ht="15" x14ac:dyDescent="0.25">
      <c r="A75" s="12" t="s">
        <v>52</v>
      </c>
      <c r="B75" s="12">
        <v>8062.5</v>
      </c>
      <c r="C75" s="12"/>
      <c r="D75" s="12">
        <v>8491</v>
      </c>
      <c r="E75" s="12"/>
      <c r="F75" s="12">
        <v>8491</v>
      </c>
      <c r="G75" s="12"/>
      <c r="H75" s="12">
        <v>8491</v>
      </c>
      <c r="I75" s="12">
        <f>SUM(B75:H75)</f>
        <v>33535.5</v>
      </c>
      <c r="J75" s="24">
        <f>(I75-J71)/J71</f>
        <v>3.9860465116279067E-2</v>
      </c>
      <c r="K75" s="14">
        <f>J71*1.045</f>
        <v>33701.25</v>
      </c>
      <c r="L75" s="14">
        <f>(K75-B75)/8</f>
        <v>3204.84375</v>
      </c>
    </row>
    <row r="77" spans="1:12" x14ac:dyDescent="0.2">
      <c r="A77" s="15" t="s">
        <v>26</v>
      </c>
      <c r="B77" s="15"/>
      <c r="C77" s="15"/>
      <c r="D77" s="15"/>
      <c r="E77" s="15"/>
      <c r="F77" s="15"/>
      <c r="G77" s="15"/>
      <c r="H77" s="15"/>
      <c r="I77" s="15"/>
      <c r="J77" s="16"/>
      <c r="K77" s="9"/>
      <c r="L77" s="9"/>
    </row>
    <row r="78" spans="1:12" x14ac:dyDescent="0.2">
      <c r="A78" s="15" t="s">
        <v>13</v>
      </c>
      <c r="B78" s="15"/>
      <c r="C78" s="15"/>
      <c r="D78" s="15"/>
      <c r="E78" s="15"/>
      <c r="F78" s="15"/>
      <c r="G78" s="15"/>
      <c r="H78" s="15"/>
      <c r="I78" s="15"/>
      <c r="J78" s="16"/>
      <c r="K78" s="9"/>
      <c r="L78" s="9"/>
    </row>
    <row r="79" spans="1:12" x14ac:dyDescent="0.2">
      <c r="A79" s="10"/>
      <c r="B79" s="10" t="s">
        <v>0</v>
      </c>
      <c r="C79" s="10" t="s">
        <v>1</v>
      </c>
      <c r="D79" s="10" t="s">
        <v>2</v>
      </c>
      <c r="E79" s="10" t="s">
        <v>3</v>
      </c>
      <c r="F79" s="10" t="s">
        <v>38</v>
      </c>
      <c r="G79" s="10" t="s">
        <v>48</v>
      </c>
      <c r="H79" s="10" t="s">
        <v>49</v>
      </c>
      <c r="I79" s="10" t="s">
        <v>4</v>
      </c>
      <c r="J79" s="11">
        <v>70400</v>
      </c>
      <c r="K79" s="9"/>
      <c r="L79" s="9"/>
    </row>
    <row r="80" spans="1:12" ht="15" x14ac:dyDescent="0.25">
      <c r="A80" s="12" t="s">
        <v>0</v>
      </c>
      <c r="B80" s="12">
        <f>K80</f>
        <v>70400</v>
      </c>
      <c r="C80" s="12"/>
      <c r="D80" s="12"/>
      <c r="E80" s="12"/>
      <c r="F80" s="12"/>
      <c r="G80" s="12"/>
      <c r="H80" s="12"/>
      <c r="I80" s="12">
        <f>SUM(B80:H80)</f>
        <v>70400</v>
      </c>
      <c r="J80" s="24"/>
      <c r="K80" s="14">
        <f>J79</f>
        <v>70400</v>
      </c>
      <c r="L80"/>
    </row>
    <row r="81" spans="1:12" ht="15" x14ac:dyDescent="0.25">
      <c r="A81" s="12" t="s">
        <v>5</v>
      </c>
      <c r="B81" s="12">
        <v>17600</v>
      </c>
      <c r="C81" s="12">
        <v>11040</v>
      </c>
      <c r="D81" s="12">
        <v>11040</v>
      </c>
      <c r="E81" s="12">
        <v>11040</v>
      </c>
      <c r="F81" s="12">
        <v>11040</v>
      </c>
      <c r="G81" s="12">
        <v>11040</v>
      </c>
      <c r="H81" s="12"/>
      <c r="I81" s="12">
        <f>SUM(B81:H81)</f>
        <v>72800</v>
      </c>
      <c r="J81" s="24">
        <f>(I81-J79)/J79</f>
        <v>3.4090909090909088E-2</v>
      </c>
      <c r="K81" s="14"/>
      <c r="L81"/>
    </row>
    <row r="82" spans="1:12" ht="15" x14ac:dyDescent="0.25">
      <c r="A82" s="12" t="s">
        <v>6</v>
      </c>
      <c r="B82" s="12">
        <v>36510</v>
      </c>
      <c r="C82" s="12"/>
      <c r="D82" s="12"/>
      <c r="E82" s="12"/>
      <c r="F82" s="12"/>
      <c r="G82" s="12">
        <v>36510</v>
      </c>
      <c r="H82" s="12"/>
      <c r="I82" s="12">
        <f>SUM(B82:H82)</f>
        <v>73020</v>
      </c>
      <c r="J82" s="24">
        <f>(I82-J79)/J79</f>
        <v>3.7215909090909091E-2</v>
      </c>
      <c r="K82">
        <f>J79*1.015</f>
        <v>71456</v>
      </c>
      <c r="L82" s="14">
        <f>(K82-B82)/4</f>
        <v>8736.5</v>
      </c>
    </row>
    <row r="83" spans="1:12" ht="15" x14ac:dyDescent="0.25">
      <c r="A83" s="12" t="s">
        <v>52</v>
      </c>
      <c r="B83" s="12">
        <f>J79/4</f>
        <v>17600</v>
      </c>
      <c r="C83" s="12"/>
      <c r="D83" s="12">
        <v>18535</v>
      </c>
      <c r="E83" s="12"/>
      <c r="F83" s="12">
        <v>18535</v>
      </c>
      <c r="G83" s="12"/>
      <c r="H83" s="12">
        <v>18535</v>
      </c>
      <c r="I83" s="12">
        <f>SUM(B83:H83)</f>
        <v>73205</v>
      </c>
      <c r="J83" s="24">
        <f>(I83-J79)/J79</f>
        <v>3.9843749999999997E-2</v>
      </c>
      <c r="K83" s="14">
        <f>J79*1.045</f>
        <v>73568</v>
      </c>
      <c r="L83" s="14">
        <f>(K83-B83)/8</f>
        <v>6996</v>
      </c>
    </row>
    <row r="84" spans="1:12" ht="15.75" thickBot="1" x14ac:dyDescent="0.3">
      <c r="A84" s="20"/>
      <c r="B84" s="20"/>
      <c r="C84" s="20"/>
      <c r="D84" s="20"/>
      <c r="E84" s="20"/>
      <c r="F84" s="20"/>
      <c r="G84" s="20"/>
      <c r="H84" s="20"/>
      <c r="I84" s="20"/>
      <c r="J84" s="13"/>
      <c r="K84" s="14"/>
      <c r="L84" s="14"/>
    </row>
    <row r="85" spans="1:12" ht="13.5" thickBot="1" x14ac:dyDescent="0.25">
      <c r="A85" s="21" t="s">
        <v>27</v>
      </c>
      <c r="B85" s="22"/>
      <c r="C85" s="22"/>
      <c r="D85" s="22"/>
      <c r="E85" s="22"/>
      <c r="F85" s="22"/>
      <c r="G85" s="22"/>
      <c r="H85" s="22"/>
      <c r="I85" s="23"/>
      <c r="J85" s="16"/>
      <c r="K85" s="9"/>
      <c r="L85" s="9"/>
    </row>
    <row r="86" spans="1:12" x14ac:dyDescent="0.2">
      <c r="A86" s="15"/>
      <c r="B86" s="15"/>
      <c r="C86" s="15"/>
      <c r="D86" s="15"/>
      <c r="E86" s="15"/>
      <c r="F86" s="15"/>
      <c r="G86" s="15"/>
      <c r="H86" s="15"/>
      <c r="I86" s="15"/>
      <c r="J86" s="16"/>
      <c r="K86" s="9"/>
      <c r="L86" s="9"/>
    </row>
    <row r="87" spans="1:12" x14ac:dyDescent="0.2">
      <c r="A87" s="15" t="s">
        <v>28</v>
      </c>
      <c r="B87" s="15"/>
      <c r="C87" s="15"/>
      <c r="D87" s="15"/>
      <c r="E87" s="15"/>
      <c r="F87" s="15"/>
      <c r="G87" s="15"/>
      <c r="H87" s="15"/>
      <c r="I87" s="15"/>
      <c r="J87" s="16"/>
      <c r="K87" s="9"/>
      <c r="L87" s="9"/>
    </row>
    <row r="88" spans="1:12" x14ac:dyDescent="0.2">
      <c r="A88" s="15" t="s">
        <v>14</v>
      </c>
      <c r="B88" s="15"/>
      <c r="C88" s="15"/>
      <c r="D88" s="15"/>
      <c r="E88" s="15"/>
      <c r="F88" s="15"/>
      <c r="G88" s="15"/>
      <c r="H88" s="15"/>
      <c r="I88" s="15"/>
      <c r="J88" s="16"/>
      <c r="K88" s="9"/>
      <c r="L88" s="9"/>
    </row>
    <row r="89" spans="1:12" x14ac:dyDescent="0.2">
      <c r="A89" s="10"/>
      <c r="B89" s="10" t="s">
        <v>0</v>
      </c>
      <c r="C89" s="10" t="s">
        <v>1</v>
      </c>
      <c r="D89" s="10" t="s">
        <v>2</v>
      </c>
      <c r="E89" s="10" t="s">
        <v>3</v>
      </c>
      <c r="F89" s="10" t="s">
        <v>38</v>
      </c>
      <c r="G89" s="10" t="s">
        <v>48</v>
      </c>
      <c r="H89" s="10" t="s">
        <v>49</v>
      </c>
      <c r="I89" s="10" t="s">
        <v>4</v>
      </c>
      <c r="J89" s="11">
        <v>59000</v>
      </c>
      <c r="K89" s="9"/>
      <c r="L89" s="9"/>
    </row>
    <row r="90" spans="1:12" ht="15" x14ac:dyDescent="0.25">
      <c r="A90" s="12" t="s">
        <v>0</v>
      </c>
      <c r="B90" s="12">
        <v>59000</v>
      </c>
      <c r="C90" s="12"/>
      <c r="D90" s="12"/>
      <c r="E90" s="12"/>
      <c r="F90" s="12"/>
      <c r="G90" s="12"/>
      <c r="H90" s="12"/>
      <c r="I90" s="12">
        <f>SUM(B90:H90)</f>
        <v>59000</v>
      </c>
      <c r="J90" s="24"/>
      <c r="K90" s="14">
        <f>J89</f>
        <v>59000</v>
      </c>
      <c r="L90"/>
    </row>
    <row r="91" spans="1:12" ht="15" x14ac:dyDescent="0.25">
      <c r="A91" s="12" t="s">
        <v>5</v>
      </c>
      <c r="B91" s="12">
        <v>14750</v>
      </c>
      <c r="C91" s="12">
        <v>9252</v>
      </c>
      <c r="D91" s="12">
        <v>9252</v>
      </c>
      <c r="E91" s="12">
        <v>9252</v>
      </c>
      <c r="F91" s="12">
        <v>9252</v>
      </c>
      <c r="G91" s="12">
        <v>9252</v>
      </c>
      <c r="H91" s="12"/>
      <c r="I91" s="12">
        <f>SUM(B91:H91)</f>
        <v>61010</v>
      </c>
      <c r="J91" s="24">
        <f>(I91-J89)/J89</f>
        <v>3.4067796610169489E-2</v>
      </c>
      <c r="K91" s="14"/>
      <c r="L91"/>
    </row>
    <row r="92" spans="1:12" ht="15" x14ac:dyDescent="0.25">
      <c r="A92" s="12" t="s">
        <v>6</v>
      </c>
      <c r="B92" s="12">
        <v>30598</v>
      </c>
      <c r="C92" s="12"/>
      <c r="D92" s="12"/>
      <c r="E92" s="12"/>
      <c r="F92" s="12"/>
      <c r="G92" s="12">
        <v>30598</v>
      </c>
      <c r="H92" s="12"/>
      <c r="I92" s="12">
        <f>SUM(B92:H92)</f>
        <v>61196</v>
      </c>
      <c r="J92" s="24">
        <f>(I92-J89)/J89</f>
        <v>3.7220338983050848E-2</v>
      </c>
      <c r="K92">
        <f>J89*1.015</f>
        <v>59884.999999999993</v>
      </c>
      <c r="L92" s="14">
        <f>(K92-B92)/4</f>
        <v>7321.7499999999982</v>
      </c>
    </row>
    <row r="93" spans="1:12" ht="15" x14ac:dyDescent="0.25">
      <c r="A93" s="12" t="s">
        <v>52</v>
      </c>
      <c r="B93" s="12">
        <v>14750</v>
      </c>
      <c r="C93" s="12"/>
      <c r="D93" s="12">
        <v>15534</v>
      </c>
      <c r="E93" s="12"/>
      <c r="F93" s="12">
        <v>15534</v>
      </c>
      <c r="G93" s="12"/>
      <c r="H93" s="12">
        <v>15534</v>
      </c>
      <c r="I93" s="12">
        <f>SUM(B93:H93)</f>
        <v>61352</v>
      </c>
      <c r="J93" s="24">
        <f>(I93-J89)/J89</f>
        <v>3.9864406779661014E-2</v>
      </c>
      <c r="K93" s="14">
        <f>J89*1.045</f>
        <v>61654.999999999993</v>
      </c>
      <c r="L93" s="14">
        <f>(K93-B93)/8</f>
        <v>5863.1249999999991</v>
      </c>
    </row>
    <row r="94" spans="1:12" ht="15" x14ac:dyDescent="0.25">
      <c r="A94" s="20"/>
      <c r="B94" s="20"/>
      <c r="C94" s="20"/>
      <c r="D94" s="20"/>
      <c r="E94" s="20"/>
      <c r="F94" s="20"/>
      <c r="G94" s="20"/>
      <c r="H94" s="20"/>
      <c r="I94" s="20"/>
      <c r="J94" s="13"/>
      <c r="K94" s="14"/>
      <c r="L94" s="14"/>
    </row>
    <row r="95" spans="1:12" x14ac:dyDescent="0.2">
      <c r="A95" s="15" t="s">
        <v>29</v>
      </c>
      <c r="B95" s="15"/>
      <c r="C95" s="15"/>
      <c r="D95" s="15"/>
      <c r="E95" s="15"/>
      <c r="F95" s="15"/>
      <c r="G95" s="15"/>
      <c r="H95" s="15"/>
      <c r="I95" s="15"/>
      <c r="J95" s="16"/>
      <c r="K95" s="9"/>
      <c r="L95" s="9"/>
    </row>
    <row r="96" spans="1:12" x14ac:dyDescent="0.2">
      <c r="A96" s="15" t="s">
        <v>15</v>
      </c>
      <c r="B96" s="15"/>
      <c r="C96" s="15"/>
      <c r="D96" s="15"/>
      <c r="E96" s="15"/>
      <c r="F96" s="15"/>
      <c r="G96" s="15"/>
      <c r="H96" s="15"/>
      <c r="I96" s="15"/>
      <c r="J96" s="16"/>
      <c r="K96" s="9"/>
      <c r="L96" s="9"/>
    </row>
    <row r="97" spans="1:12" x14ac:dyDescent="0.2">
      <c r="A97" s="10"/>
      <c r="B97" s="10" t="s">
        <v>0</v>
      </c>
      <c r="C97" s="10" t="s">
        <v>1</v>
      </c>
      <c r="D97" s="10" t="s">
        <v>2</v>
      </c>
      <c r="E97" s="10" t="s">
        <v>3</v>
      </c>
      <c r="F97" s="10" t="s">
        <v>38</v>
      </c>
      <c r="G97" s="10" t="s">
        <v>48</v>
      </c>
      <c r="H97" s="10" t="s">
        <v>49</v>
      </c>
      <c r="I97" s="10" t="s">
        <v>4</v>
      </c>
      <c r="J97" s="11">
        <v>55200</v>
      </c>
      <c r="K97" s="9"/>
      <c r="L97" s="9"/>
    </row>
    <row r="98" spans="1:12" ht="15" x14ac:dyDescent="0.25">
      <c r="A98" s="12" t="s">
        <v>0</v>
      </c>
      <c r="B98" s="12">
        <v>55200</v>
      </c>
      <c r="C98" s="12"/>
      <c r="D98" s="12"/>
      <c r="E98" s="12"/>
      <c r="F98" s="12"/>
      <c r="G98" s="12"/>
      <c r="H98" s="12"/>
      <c r="I98" s="12">
        <f>SUM(B98:H98)</f>
        <v>55200</v>
      </c>
      <c r="J98" s="24"/>
      <c r="K98" s="14">
        <f>J97</f>
        <v>55200</v>
      </c>
      <c r="L98"/>
    </row>
    <row r="99" spans="1:12" ht="15" x14ac:dyDescent="0.25">
      <c r="A99" s="12" t="s">
        <v>5</v>
      </c>
      <c r="B99" s="12">
        <v>13800</v>
      </c>
      <c r="C99" s="12">
        <v>8656</v>
      </c>
      <c r="D99" s="12">
        <v>8656</v>
      </c>
      <c r="E99" s="12">
        <v>8656</v>
      </c>
      <c r="F99" s="12">
        <v>8656</v>
      </c>
      <c r="G99" s="12">
        <v>8656</v>
      </c>
      <c r="H99" s="12"/>
      <c r="I99" s="12">
        <f>SUM(B99:H99)</f>
        <v>57080</v>
      </c>
      <c r="J99" s="24">
        <f>(I99-J97)/J97</f>
        <v>3.4057971014492754E-2</v>
      </c>
      <c r="K99" s="14"/>
      <c r="L99"/>
    </row>
    <row r="100" spans="1:12" ht="15" x14ac:dyDescent="0.25">
      <c r="A100" s="12" t="s">
        <v>6</v>
      </c>
      <c r="B100" s="12">
        <v>28627</v>
      </c>
      <c r="C100" s="12"/>
      <c r="D100" s="12"/>
      <c r="E100" s="12"/>
      <c r="F100" s="12"/>
      <c r="G100" s="12">
        <v>28627</v>
      </c>
      <c r="H100" s="12"/>
      <c r="I100" s="12">
        <f>SUM(B100:H100)</f>
        <v>57254</v>
      </c>
      <c r="J100" s="24">
        <f>(I100-J97)/J97</f>
        <v>3.7210144927536229E-2</v>
      </c>
      <c r="K100">
        <f>J97*1.015</f>
        <v>56027.999999999993</v>
      </c>
      <c r="L100" s="14">
        <f>(K100-B100)/4</f>
        <v>6850.2499999999982</v>
      </c>
    </row>
    <row r="101" spans="1:12" ht="15" x14ac:dyDescent="0.25">
      <c r="A101" s="12" t="s">
        <v>52</v>
      </c>
      <c r="B101" s="12">
        <v>13800</v>
      </c>
      <c r="C101" s="12"/>
      <c r="D101" s="12">
        <v>14533</v>
      </c>
      <c r="E101" s="12"/>
      <c r="F101" s="12">
        <v>14533</v>
      </c>
      <c r="G101" s="12"/>
      <c r="H101" s="12">
        <v>14533</v>
      </c>
      <c r="I101" s="12">
        <f>SUM(B101:H101)</f>
        <v>57399</v>
      </c>
      <c r="J101" s="24">
        <f>(I101-J97)/J97</f>
        <v>3.9836956521739131E-2</v>
      </c>
      <c r="K101" s="14">
        <f>J97*1.045</f>
        <v>57683.999999999993</v>
      </c>
      <c r="L101" s="14">
        <f>(K101-B101)/8</f>
        <v>5485.4999999999991</v>
      </c>
    </row>
    <row r="102" spans="1:12" ht="15" x14ac:dyDescent="0.25">
      <c r="A102" s="20"/>
      <c r="B102" s="20"/>
      <c r="C102" s="20"/>
      <c r="D102" s="20"/>
      <c r="E102" s="20"/>
      <c r="F102" s="20"/>
      <c r="G102" s="20"/>
      <c r="H102" s="20"/>
      <c r="I102" s="20"/>
      <c r="J102" s="13"/>
      <c r="K102" s="14"/>
      <c r="L102" s="14"/>
    </row>
    <row r="103" spans="1:12" x14ac:dyDescent="0.2">
      <c r="A103" s="15" t="s">
        <v>30</v>
      </c>
      <c r="B103" s="15"/>
      <c r="C103" s="15"/>
      <c r="D103" s="15"/>
      <c r="E103" s="15"/>
      <c r="F103" s="15"/>
      <c r="G103" s="15"/>
      <c r="H103" s="15"/>
      <c r="I103" s="15"/>
      <c r="J103" s="16"/>
      <c r="K103" s="9"/>
      <c r="L103" s="9"/>
    </row>
    <row r="104" spans="1:12" x14ac:dyDescent="0.2">
      <c r="A104" s="15" t="s">
        <v>16</v>
      </c>
      <c r="B104" s="15"/>
      <c r="C104" s="15"/>
      <c r="D104" s="15"/>
      <c r="E104" s="15"/>
      <c r="F104" s="15"/>
      <c r="G104" s="15"/>
      <c r="H104" s="15"/>
      <c r="I104" s="15"/>
      <c r="J104" s="16"/>
      <c r="K104" s="9"/>
      <c r="L104" s="9"/>
    </row>
    <row r="105" spans="1:12" x14ac:dyDescent="0.2">
      <c r="A105" s="10"/>
      <c r="B105" s="10" t="s">
        <v>0</v>
      </c>
      <c r="C105" s="10" t="s">
        <v>1</v>
      </c>
      <c r="D105" s="10" t="s">
        <v>2</v>
      </c>
      <c r="E105" s="10" t="s">
        <v>3</v>
      </c>
      <c r="F105" s="10" t="s">
        <v>38</v>
      </c>
      <c r="G105" s="10" t="s">
        <v>48</v>
      </c>
      <c r="H105" s="10" t="s">
        <v>49</v>
      </c>
      <c r="I105" s="10" t="s">
        <v>4</v>
      </c>
      <c r="J105" s="11">
        <v>30000</v>
      </c>
      <c r="K105" s="9"/>
      <c r="L105" s="9"/>
    </row>
    <row r="106" spans="1:12" ht="15" x14ac:dyDescent="0.25">
      <c r="A106" s="12" t="s">
        <v>0</v>
      </c>
      <c r="B106" s="12">
        <v>30000</v>
      </c>
      <c r="C106" s="12"/>
      <c r="D106" s="12"/>
      <c r="E106" s="12"/>
      <c r="F106" s="12"/>
      <c r="G106" s="12"/>
      <c r="H106" s="12"/>
      <c r="I106" s="12">
        <f>SUM(B106:H106)</f>
        <v>30000</v>
      </c>
      <c r="J106" s="24">
        <f>(K106-J105)/J105</f>
        <v>0</v>
      </c>
      <c r="K106" s="14">
        <f>J105</f>
        <v>30000</v>
      </c>
      <c r="L106"/>
    </row>
    <row r="107" spans="1:12" ht="15" x14ac:dyDescent="0.25">
      <c r="A107" s="12" t="s">
        <v>5</v>
      </c>
      <c r="B107" s="12">
        <v>7500</v>
      </c>
      <c r="C107" s="12">
        <v>4704</v>
      </c>
      <c r="D107" s="12">
        <v>4704</v>
      </c>
      <c r="E107" s="12">
        <v>4704</v>
      </c>
      <c r="F107" s="12">
        <v>4704</v>
      </c>
      <c r="G107" s="12">
        <v>4704</v>
      </c>
      <c r="H107" s="12"/>
      <c r="I107" s="12">
        <f>SUM(B107:H107)</f>
        <v>31020</v>
      </c>
      <c r="J107" s="24">
        <f>(I107-J105)/J105</f>
        <v>3.4000000000000002E-2</v>
      </c>
      <c r="K107" s="14"/>
      <c r="L107"/>
    </row>
    <row r="108" spans="1:12" ht="15" x14ac:dyDescent="0.25">
      <c r="A108" s="12" t="s">
        <v>6</v>
      </c>
      <c r="B108" s="12">
        <v>15558</v>
      </c>
      <c r="C108" s="12"/>
      <c r="D108" s="12"/>
      <c r="E108" s="12"/>
      <c r="F108" s="12"/>
      <c r="G108" s="12">
        <v>15558</v>
      </c>
      <c r="H108" s="12"/>
      <c r="I108" s="12">
        <f>SUM(B108:H108)</f>
        <v>31116</v>
      </c>
      <c r="J108" s="24">
        <f>(I108-J105)/J105</f>
        <v>3.7199999999999997E-2</v>
      </c>
      <c r="K108">
        <f>J105*1.015</f>
        <v>30449.999999999996</v>
      </c>
      <c r="L108" s="14">
        <f>(K108-B108)/4</f>
        <v>3722.9999999999991</v>
      </c>
    </row>
    <row r="109" spans="1:12" ht="15" x14ac:dyDescent="0.25">
      <c r="A109" s="12" t="s">
        <v>52</v>
      </c>
      <c r="B109" s="12">
        <v>7500</v>
      </c>
      <c r="C109" s="12"/>
      <c r="D109" s="12">
        <v>7899</v>
      </c>
      <c r="E109" s="12"/>
      <c r="F109" s="12">
        <v>7899</v>
      </c>
      <c r="G109" s="12"/>
      <c r="H109" s="12">
        <v>7899</v>
      </c>
      <c r="I109" s="12">
        <f>SUM(B109:H109)</f>
        <v>31197</v>
      </c>
      <c r="J109" s="24">
        <f>(I109-J105)/J105</f>
        <v>3.9899999999999998E-2</v>
      </c>
      <c r="K109" s="14">
        <f>J105*1.045</f>
        <v>31349.999999999996</v>
      </c>
      <c r="L109" s="14">
        <f>(K109-B109)/8</f>
        <v>2981.2499999999995</v>
      </c>
    </row>
    <row r="110" spans="1:12" ht="15" x14ac:dyDescent="0.25">
      <c r="A110" s="20"/>
      <c r="B110" s="20"/>
      <c r="C110" s="20"/>
      <c r="D110" s="20"/>
      <c r="E110" s="20"/>
      <c r="F110" s="20"/>
      <c r="G110" s="20"/>
      <c r="H110" s="20"/>
      <c r="I110" s="20"/>
      <c r="J110" s="13"/>
      <c r="K110" s="14"/>
      <c r="L110" s="14"/>
    </row>
    <row r="111" spans="1:12" ht="15" x14ac:dyDescent="0.25">
      <c r="A111" s="2" t="s">
        <v>8</v>
      </c>
      <c r="B111"/>
      <c r="C111"/>
      <c r="D111"/>
      <c r="E111"/>
      <c r="F111"/>
      <c r="G111"/>
      <c r="H111"/>
    </row>
    <row r="112" spans="1:12" ht="15" x14ac:dyDescent="0.25">
      <c r="A112" s="2" t="s">
        <v>9</v>
      </c>
      <c r="B112"/>
      <c r="C112"/>
      <c r="D112"/>
      <c r="E112"/>
      <c r="F112"/>
      <c r="G112"/>
      <c r="H112"/>
    </row>
    <row r="113" spans="1:8" ht="15" x14ac:dyDescent="0.25">
      <c r="A113" s="2" t="s">
        <v>10</v>
      </c>
      <c r="B113"/>
      <c r="C113"/>
      <c r="D113"/>
      <c r="E113"/>
      <c r="F113"/>
      <c r="G113"/>
      <c r="H113"/>
    </row>
    <row r="114" spans="1:8" ht="15" x14ac:dyDescent="0.25">
      <c r="A114" s="2" t="s">
        <v>36</v>
      </c>
      <c r="B114"/>
      <c r="C114"/>
      <c r="D114"/>
      <c r="E114"/>
      <c r="F114"/>
      <c r="G114"/>
      <c r="H114"/>
    </row>
    <row r="115" spans="1:8" ht="15" x14ac:dyDescent="0.25">
      <c r="A115" s="2" t="s">
        <v>11</v>
      </c>
      <c r="B115"/>
      <c r="C115"/>
      <c r="D115"/>
      <c r="E115"/>
      <c r="F115"/>
      <c r="G115"/>
      <c r="H115"/>
    </row>
    <row r="116" spans="1:8" x14ac:dyDescent="0.2">
      <c r="A116" s="2" t="s">
        <v>37</v>
      </c>
    </row>
    <row r="119" spans="1:8" x14ac:dyDescent="0.2">
      <c r="A119" s="9" t="s">
        <v>54</v>
      </c>
      <c r="B119" s="29"/>
      <c r="C119" s="29"/>
      <c r="D119" s="29"/>
    </row>
    <row r="120" spans="1:8" x14ac:dyDescent="0.2">
      <c r="A120" s="9" t="s">
        <v>62</v>
      </c>
      <c r="B120" s="29" t="s">
        <v>63</v>
      </c>
      <c r="C120" s="29"/>
      <c r="D120" s="29"/>
    </row>
    <row r="121" spans="1:8" x14ac:dyDescent="0.2">
      <c r="A121" s="9" t="s">
        <v>57</v>
      </c>
      <c r="B121" s="29" t="s">
        <v>58</v>
      </c>
      <c r="C121" s="29"/>
      <c r="D121" s="29"/>
    </row>
  </sheetData>
  <scenarios current="0" show="0">
    <scenario name="a" locked="1" count="1" user="Banu Çelebi" comment="Oluşturan: Banu Çelebi - 24.02.2014">
      <inputCells r="H12" val="23"/>
    </scenario>
  </scenarios>
  <mergeCells count="2">
    <mergeCell ref="A2:K2"/>
    <mergeCell ref="A54:K54"/>
  </mergeCells>
  <pageMargins left="0.11811023622047245" right="0.11811023622047245" top="0.47244094488188981" bottom="0.43307086614173229" header="0.31496062992125984" footer="0.31496062992125984"/>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8"/>
  <sheetViews>
    <sheetView workbookViewId="0">
      <selection activeCell="F47" sqref="F47"/>
    </sheetView>
  </sheetViews>
  <sheetFormatPr defaultRowHeight="15" x14ac:dyDescent="0.25"/>
  <cols>
    <col min="1" max="1" width="13.7109375" customWidth="1"/>
    <col min="2" max="2" width="17.42578125" customWidth="1"/>
    <col min="3" max="3" width="15.28515625" customWidth="1"/>
    <col min="4" max="4" width="12.7109375" customWidth="1"/>
    <col min="5" max="5" width="14.42578125" customWidth="1"/>
    <col min="6" max="6" width="13" customWidth="1"/>
    <col min="7" max="7" width="13.28515625" customWidth="1"/>
    <col min="8" max="8" width="13" customWidth="1"/>
    <col min="9" max="9" width="14.5703125" customWidth="1"/>
    <col min="10" max="10" width="9.7109375" hidden="1" customWidth="1"/>
    <col min="11" max="12" width="0" hidden="1" customWidth="1"/>
  </cols>
  <sheetData>
    <row r="2" spans="1:12" ht="16.5" customHeight="1" x14ac:dyDescent="0.25">
      <c r="A2" s="19"/>
      <c r="B2" s="19"/>
      <c r="C2" s="19"/>
      <c r="D2" s="19"/>
      <c r="E2" s="19"/>
      <c r="F2" s="19"/>
      <c r="G2" s="19"/>
      <c r="H2" s="19"/>
      <c r="I2" s="19"/>
      <c r="J2" s="1"/>
    </row>
    <row r="3" spans="1:12" ht="51" customHeight="1" x14ac:dyDescent="0.25">
      <c r="A3" s="26" t="s">
        <v>53</v>
      </c>
      <c r="B3" s="28"/>
      <c r="C3" s="28"/>
      <c r="D3" s="28"/>
      <c r="E3" s="28"/>
      <c r="F3" s="28"/>
      <c r="G3" s="28"/>
      <c r="H3" s="28"/>
      <c r="I3" s="28"/>
      <c r="J3" s="28"/>
      <c r="K3" s="28"/>
    </row>
    <row r="4" spans="1:12" x14ac:dyDescent="0.25">
      <c r="A4" s="5"/>
      <c r="B4" s="5"/>
      <c r="C4" s="5"/>
      <c r="D4" s="5"/>
      <c r="E4" s="5"/>
      <c r="F4" s="5"/>
      <c r="G4" s="5"/>
      <c r="H4" s="5"/>
      <c r="I4" s="5"/>
      <c r="J4" s="6"/>
    </row>
    <row r="5" spans="1:12" x14ac:dyDescent="0.25">
      <c r="A5" s="7" t="s">
        <v>31</v>
      </c>
      <c r="B5" s="7"/>
      <c r="C5" s="7"/>
      <c r="D5" s="7"/>
      <c r="E5" s="7"/>
      <c r="F5" s="7"/>
      <c r="G5" s="7"/>
      <c r="H5" s="7"/>
      <c r="I5" s="7"/>
      <c r="J5" s="8"/>
    </row>
    <row r="6" spans="1:12" x14ac:dyDescent="0.25">
      <c r="A6" s="10"/>
      <c r="B6" s="10" t="s">
        <v>0</v>
      </c>
      <c r="C6" s="10" t="s">
        <v>1</v>
      </c>
      <c r="D6" s="10" t="s">
        <v>2</v>
      </c>
      <c r="E6" s="10" t="s">
        <v>3</v>
      </c>
      <c r="F6" s="10" t="s">
        <v>38</v>
      </c>
      <c r="G6" s="10" t="s">
        <v>48</v>
      </c>
      <c r="H6" s="10" t="s">
        <v>49</v>
      </c>
      <c r="I6" s="10" t="s">
        <v>4</v>
      </c>
      <c r="J6" s="11">
        <v>20200</v>
      </c>
      <c r="K6" s="9"/>
      <c r="L6" s="9"/>
    </row>
    <row r="7" spans="1:12" x14ac:dyDescent="0.25">
      <c r="A7" s="12" t="s">
        <v>0</v>
      </c>
      <c r="B7" s="12">
        <f>K7</f>
        <v>20200</v>
      </c>
      <c r="C7" s="12"/>
      <c r="D7" s="12"/>
      <c r="E7" s="12"/>
      <c r="F7" s="12"/>
      <c r="G7" s="12"/>
      <c r="H7" s="12"/>
      <c r="I7" s="12">
        <f>SUM(B7:H7)</f>
        <v>20200</v>
      </c>
      <c r="J7" s="24">
        <f>(K7-J6)/J6</f>
        <v>0</v>
      </c>
      <c r="K7" s="14">
        <f>J6</f>
        <v>20200</v>
      </c>
    </row>
    <row r="8" spans="1:12" x14ac:dyDescent="0.25">
      <c r="A8" s="12" t="s">
        <v>5</v>
      </c>
      <c r="B8" s="12">
        <f>J6/4</f>
        <v>5050</v>
      </c>
      <c r="C8" s="12">
        <v>3168</v>
      </c>
      <c r="D8" s="12">
        <f>C8</f>
        <v>3168</v>
      </c>
      <c r="E8" s="12">
        <f>D8</f>
        <v>3168</v>
      </c>
      <c r="F8" s="12">
        <f>E8</f>
        <v>3168</v>
      </c>
      <c r="G8" s="12">
        <f>F8</f>
        <v>3168</v>
      </c>
      <c r="H8" s="12"/>
      <c r="I8" s="12">
        <f t="shared" ref="I8:I10" si="0">SUM(B8:H8)</f>
        <v>20890</v>
      </c>
      <c r="J8" s="24">
        <f>(I8-J6)/J6</f>
        <v>3.4158415841584161E-2</v>
      </c>
      <c r="K8">
        <f>J6*1.015</f>
        <v>20502.999999999996</v>
      </c>
      <c r="L8" s="14">
        <f>(K8-B8)/4</f>
        <v>3863.2499999999991</v>
      </c>
    </row>
    <row r="9" spans="1:12" x14ac:dyDescent="0.25">
      <c r="A9" s="12" t="s">
        <v>6</v>
      </c>
      <c r="B9" s="12">
        <v>10476</v>
      </c>
      <c r="C9" s="12"/>
      <c r="D9" s="12"/>
      <c r="E9" s="12"/>
      <c r="F9" s="12"/>
      <c r="G9" s="12">
        <v>10476</v>
      </c>
      <c r="H9" s="12"/>
      <c r="I9" s="12">
        <f t="shared" si="0"/>
        <v>20952</v>
      </c>
      <c r="J9" s="24">
        <f>(I9-J6)/J6</f>
        <v>3.7227722772277226E-2</v>
      </c>
      <c r="L9" s="14"/>
    </row>
    <row r="10" spans="1:12" x14ac:dyDescent="0.25">
      <c r="A10" s="12" t="s">
        <v>52</v>
      </c>
      <c r="B10" s="12">
        <f>J6/4</f>
        <v>5050</v>
      </c>
      <c r="C10" s="12"/>
      <c r="D10" s="12">
        <v>5318</v>
      </c>
      <c r="E10" s="12"/>
      <c r="F10" s="12">
        <v>5318</v>
      </c>
      <c r="G10" s="12"/>
      <c r="H10" s="12">
        <v>5318</v>
      </c>
      <c r="I10" s="12">
        <f t="shared" si="0"/>
        <v>21004</v>
      </c>
      <c r="J10" s="24">
        <f>(I10-J6)/J6</f>
        <v>3.9801980198019803E-2</v>
      </c>
      <c r="K10" s="14">
        <f>J6*1.045</f>
        <v>21109</v>
      </c>
      <c r="L10" s="14">
        <f>(K10-B10)/8</f>
        <v>2007.375</v>
      </c>
    </row>
    <row r="11" spans="1:12" x14ac:dyDescent="0.25">
      <c r="A11" s="5"/>
      <c r="B11" s="5"/>
      <c r="C11" s="5"/>
      <c r="D11" s="5"/>
      <c r="E11" s="5"/>
      <c r="F11" s="5"/>
      <c r="G11" s="5"/>
      <c r="H11" s="5"/>
      <c r="I11" s="5"/>
      <c r="J11" s="17"/>
    </row>
    <row r="12" spans="1:12" x14ac:dyDescent="0.25">
      <c r="A12" s="15"/>
      <c r="B12" s="15"/>
      <c r="C12" s="15"/>
      <c r="D12" s="15"/>
      <c r="E12" s="15"/>
      <c r="F12" s="15"/>
      <c r="G12" s="15"/>
      <c r="H12" s="15"/>
      <c r="I12" s="15"/>
      <c r="J12" s="16"/>
    </row>
    <row r="13" spans="1:12" x14ac:dyDescent="0.25">
      <c r="A13" s="15" t="s">
        <v>32</v>
      </c>
      <c r="B13" s="15"/>
      <c r="C13" s="15"/>
      <c r="D13" s="15"/>
      <c r="E13" s="15"/>
      <c r="F13" s="15"/>
      <c r="G13" s="15"/>
      <c r="H13" s="15"/>
      <c r="I13" s="15"/>
      <c r="J13" s="16"/>
    </row>
    <row r="14" spans="1:12" x14ac:dyDescent="0.25">
      <c r="A14" s="10"/>
      <c r="B14" s="10" t="s">
        <v>0</v>
      </c>
      <c r="C14" s="10" t="s">
        <v>1</v>
      </c>
      <c r="D14" s="10" t="s">
        <v>2</v>
      </c>
      <c r="E14" s="10" t="s">
        <v>3</v>
      </c>
      <c r="F14" s="10" t="s">
        <v>38</v>
      </c>
      <c r="G14" s="10" t="s">
        <v>48</v>
      </c>
      <c r="H14" s="10" t="s">
        <v>49</v>
      </c>
      <c r="I14" s="10" t="s">
        <v>4</v>
      </c>
      <c r="J14" s="11">
        <v>19000</v>
      </c>
    </row>
    <row r="15" spans="1:12" x14ac:dyDescent="0.25">
      <c r="A15" s="12" t="s">
        <v>0</v>
      </c>
      <c r="B15" s="12">
        <f>K15</f>
        <v>19000</v>
      </c>
      <c r="C15" s="12"/>
      <c r="D15" s="12"/>
      <c r="E15" s="12"/>
      <c r="F15" s="12"/>
      <c r="G15" s="12"/>
      <c r="H15" s="12"/>
      <c r="I15" s="12">
        <f>SUM(B15:H15)</f>
        <v>19000</v>
      </c>
      <c r="J15" s="24">
        <f>(K15-J14)/J14</f>
        <v>0</v>
      </c>
      <c r="K15" s="14">
        <f>J14</f>
        <v>19000</v>
      </c>
    </row>
    <row r="16" spans="1:12" x14ac:dyDescent="0.25">
      <c r="A16" s="12" t="s">
        <v>5</v>
      </c>
      <c r="B16" s="12">
        <f>J14/4</f>
        <v>4750</v>
      </c>
      <c r="C16" s="12">
        <v>2980</v>
      </c>
      <c r="D16" s="12">
        <f>C16</f>
        <v>2980</v>
      </c>
      <c r="E16" s="12">
        <f>D16</f>
        <v>2980</v>
      </c>
      <c r="F16" s="12">
        <f>E16</f>
        <v>2980</v>
      </c>
      <c r="G16" s="12">
        <f>F16</f>
        <v>2980</v>
      </c>
      <c r="H16" s="12"/>
      <c r="I16" s="12">
        <f t="shared" ref="I16:I18" si="1">SUM(B16:H16)</f>
        <v>19650</v>
      </c>
      <c r="J16" s="24">
        <f>(I16-J14)/J14</f>
        <v>3.4210526315789476E-2</v>
      </c>
      <c r="K16">
        <f>J14*1.015</f>
        <v>19284.999999999996</v>
      </c>
      <c r="L16" s="14">
        <f>(K16-B16)/4</f>
        <v>3633.7499999999991</v>
      </c>
    </row>
    <row r="17" spans="1:12" x14ac:dyDescent="0.25">
      <c r="A17" s="12" t="s">
        <v>6</v>
      </c>
      <c r="B17" s="12">
        <v>9853</v>
      </c>
      <c r="C17" s="12"/>
      <c r="D17" s="12"/>
      <c r="E17" s="12"/>
      <c r="F17" s="12"/>
      <c r="G17" s="12">
        <v>9853</v>
      </c>
      <c r="H17" s="12"/>
      <c r="I17" s="12">
        <f t="shared" si="1"/>
        <v>19706</v>
      </c>
      <c r="J17" s="24">
        <f>(I17-J14)/J14</f>
        <v>3.7157894736842105E-2</v>
      </c>
      <c r="L17" s="14"/>
    </row>
    <row r="18" spans="1:12" x14ac:dyDescent="0.25">
      <c r="A18" s="12" t="s">
        <v>52</v>
      </c>
      <c r="B18" s="12">
        <f>B15/4</f>
        <v>4750</v>
      </c>
      <c r="C18" s="12"/>
      <c r="D18" s="12">
        <v>5002</v>
      </c>
      <c r="E18" s="12"/>
      <c r="F18" s="12">
        <f>D18</f>
        <v>5002</v>
      </c>
      <c r="G18" s="12"/>
      <c r="H18" s="12">
        <f>F18</f>
        <v>5002</v>
      </c>
      <c r="I18" s="12">
        <f t="shared" si="1"/>
        <v>19756</v>
      </c>
      <c r="J18" s="24">
        <f>(I18-J14)/J14</f>
        <v>3.9789473684210527E-2</v>
      </c>
      <c r="K18" s="14">
        <f>J14*1.045</f>
        <v>19855</v>
      </c>
      <c r="L18" s="14">
        <f>(K18-B18)/8</f>
        <v>1888.125</v>
      </c>
    </row>
    <row r="19" spans="1:12" x14ac:dyDescent="0.25">
      <c r="A19" s="5"/>
      <c r="B19" s="5"/>
      <c r="C19" s="5"/>
      <c r="D19" s="5"/>
      <c r="E19" s="5"/>
      <c r="F19" s="5"/>
      <c r="G19" s="5"/>
      <c r="H19" s="5"/>
      <c r="I19" s="5"/>
      <c r="J19" s="6"/>
    </row>
    <row r="20" spans="1:12" x14ac:dyDescent="0.25">
      <c r="A20" s="15"/>
      <c r="B20" s="15"/>
      <c r="C20" s="15"/>
      <c r="D20" s="15"/>
      <c r="E20" s="15"/>
      <c r="F20" s="15"/>
      <c r="G20" s="15"/>
      <c r="H20" s="15"/>
      <c r="I20" s="15"/>
      <c r="J20" s="16"/>
    </row>
    <row r="21" spans="1:12" x14ac:dyDescent="0.25">
      <c r="A21" s="15" t="s">
        <v>33</v>
      </c>
      <c r="B21" s="15"/>
      <c r="C21" s="15"/>
      <c r="D21" s="15"/>
      <c r="E21" s="15"/>
      <c r="F21" s="15"/>
      <c r="G21" s="15"/>
      <c r="H21" s="15"/>
      <c r="I21" s="15"/>
      <c r="J21" s="16"/>
    </row>
    <row r="22" spans="1:12" x14ac:dyDescent="0.25">
      <c r="A22" s="10"/>
      <c r="B22" s="10" t="s">
        <v>0</v>
      </c>
      <c r="C22" s="10" t="s">
        <v>1</v>
      </c>
      <c r="D22" s="10" t="s">
        <v>2</v>
      </c>
      <c r="E22" s="10" t="s">
        <v>3</v>
      </c>
      <c r="F22" s="10" t="s">
        <v>38</v>
      </c>
      <c r="G22" s="10" t="s">
        <v>48</v>
      </c>
      <c r="H22" s="10" t="s">
        <v>49</v>
      </c>
      <c r="I22" s="10" t="s">
        <v>4</v>
      </c>
      <c r="J22" s="11">
        <v>5450</v>
      </c>
    </row>
    <row r="23" spans="1:12" x14ac:dyDescent="0.25">
      <c r="A23" s="12" t="s">
        <v>0</v>
      </c>
      <c r="B23" s="12">
        <f>K23</f>
        <v>5450</v>
      </c>
      <c r="C23" s="12"/>
      <c r="D23" s="12"/>
      <c r="E23" s="12"/>
      <c r="F23" s="12"/>
      <c r="G23" s="12"/>
      <c r="H23" s="12"/>
      <c r="I23" s="12">
        <f>SUM(B23:H23)</f>
        <v>5450</v>
      </c>
      <c r="J23" s="24">
        <f>(K23-J22)/J22</f>
        <v>0</v>
      </c>
      <c r="K23" s="14">
        <f>J22</f>
        <v>5450</v>
      </c>
    </row>
    <row r="24" spans="1:12" x14ac:dyDescent="0.25">
      <c r="A24" s="12" t="s">
        <v>5</v>
      </c>
      <c r="B24" s="12">
        <f>J22/4</f>
        <v>1362.5</v>
      </c>
      <c r="C24" s="12">
        <v>855</v>
      </c>
      <c r="D24" s="12">
        <f>C24</f>
        <v>855</v>
      </c>
      <c r="E24" s="12">
        <f>D24</f>
        <v>855</v>
      </c>
      <c r="F24" s="12">
        <f>E24</f>
        <v>855</v>
      </c>
      <c r="G24" s="12">
        <f>F24</f>
        <v>855</v>
      </c>
      <c r="H24" s="12"/>
      <c r="I24" s="12">
        <f t="shared" ref="I24:I26" si="2">SUM(B24:H24)</f>
        <v>5637.5</v>
      </c>
      <c r="J24" s="24">
        <f>(I24-J22)/J22</f>
        <v>3.4403669724770644E-2</v>
      </c>
      <c r="K24">
        <f>J22*1.015</f>
        <v>5531.7499999999991</v>
      </c>
      <c r="L24" s="14">
        <f>(K24-B24)/4</f>
        <v>1042.3124999999998</v>
      </c>
    </row>
    <row r="25" spans="1:12" x14ac:dyDescent="0.25">
      <c r="A25" s="12" t="s">
        <v>6</v>
      </c>
      <c r="B25" s="12">
        <v>2826</v>
      </c>
      <c r="C25" s="12"/>
      <c r="D25" s="12"/>
      <c r="E25" s="12"/>
      <c r="F25" s="12"/>
      <c r="G25" s="12">
        <v>2826</v>
      </c>
      <c r="H25" s="12"/>
      <c r="I25" s="12">
        <f t="shared" si="2"/>
        <v>5652</v>
      </c>
      <c r="J25" s="24">
        <f>(I25-J22)/J22</f>
        <v>3.7064220183486242E-2</v>
      </c>
      <c r="L25" s="14"/>
    </row>
    <row r="26" spans="1:12" x14ac:dyDescent="0.25">
      <c r="A26" s="12" t="s">
        <v>52</v>
      </c>
      <c r="B26" s="12">
        <f>J22/4</f>
        <v>1362.5</v>
      </c>
      <c r="C26" s="12"/>
      <c r="D26" s="12">
        <v>1435</v>
      </c>
      <c r="E26" s="12"/>
      <c r="F26" s="12">
        <f>D26</f>
        <v>1435</v>
      </c>
      <c r="G26" s="12"/>
      <c r="H26" s="12">
        <f>F26</f>
        <v>1435</v>
      </c>
      <c r="I26" s="12">
        <f t="shared" si="2"/>
        <v>5667.5</v>
      </c>
      <c r="J26" s="24">
        <f>(I26-J22)/J22</f>
        <v>3.9908256880733947E-2</v>
      </c>
      <c r="K26" s="14">
        <f>J22*1.045</f>
        <v>5695.25</v>
      </c>
      <c r="L26" s="14">
        <f>(K26-B26)/8</f>
        <v>541.59375</v>
      </c>
    </row>
    <row r="27" spans="1:12" x14ac:dyDescent="0.25">
      <c r="A27" s="20"/>
      <c r="B27" s="20"/>
      <c r="C27" s="20"/>
      <c r="D27" s="20"/>
      <c r="E27" s="20"/>
      <c r="F27" s="20"/>
      <c r="G27" s="20"/>
      <c r="H27" s="20"/>
      <c r="I27" s="20"/>
      <c r="J27" s="13"/>
      <c r="L27" s="14"/>
    </row>
    <row r="29" spans="1:12" x14ac:dyDescent="0.25">
      <c r="A29" s="15" t="s">
        <v>34</v>
      </c>
      <c r="B29" s="15"/>
      <c r="C29" s="15"/>
      <c r="D29" s="15"/>
      <c r="E29" s="15"/>
      <c r="F29" s="15"/>
      <c r="G29" s="15"/>
      <c r="H29" s="15"/>
      <c r="I29" s="15"/>
      <c r="J29" s="16"/>
    </row>
    <row r="30" spans="1:12" x14ac:dyDescent="0.25">
      <c r="A30" s="10"/>
      <c r="B30" s="10" t="s">
        <v>0</v>
      </c>
      <c r="C30" s="10" t="s">
        <v>1</v>
      </c>
      <c r="D30" s="10" t="s">
        <v>2</v>
      </c>
      <c r="E30" s="10" t="s">
        <v>3</v>
      </c>
      <c r="F30" s="10" t="s">
        <v>38</v>
      </c>
      <c r="G30" s="10" t="s">
        <v>48</v>
      </c>
      <c r="H30" s="10" t="s">
        <v>49</v>
      </c>
      <c r="I30" s="10" t="s">
        <v>4</v>
      </c>
      <c r="J30" s="11">
        <v>8800</v>
      </c>
    </row>
    <row r="31" spans="1:12" x14ac:dyDescent="0.25">
      <c r="A31" s="12" t="s">
        <v>0</v>
      </c>
      <c r="B31" s="12">
        <f>K31</f>
        <v>8800</v>
      </c>
      <c r="C31" s="12"/>
      <c r="D31" s="12"/>
      <c r="E31" s="12"/>
      <c r="F31" s="12"/>
      <c r="G31" s="12"/>
      <c r="H31" s="12"/>
      <c r="I31" s="12">
        <f>SUM(B31:H31)</f>
        <v>8800</v>
      </c>
      <c r="J31" s="24">
        <f>(K31-J30)/J30</f>
        <v>0</v>
      </c>
      <c r="K31" s="14">
        <f>J30</f>
        <v>8800</v>
      </c>
    </row>
    <row r="32" spans="1:12" x14ac:dyDescent="0.25">
      <c r="A32" s="12" t="s">
        <v>5</v>
      </c>
      <c r="B32" s="12">
        <f>J30/4</f>
        <v>2200</v>
      </c>
      <c r="C32" s="12">
        <v>1380</v>
      </c>
      <c r="D32" s="12">
        <f>C32</f>
        <v>1380</v>
      </c>
      <c r="E32" s="12">
        <f>D32</f>
        <v>1380</v>
      </c>
      <c r="F32" s="12">
        <f>E32</f>
        <v>1380</v>
      </c>
      <c r="G32" s="12">
        <f>F32</f>
        <v>1380</v>
      </c>
      <c r="H32" s="12"/>
      <c r="I32" s="12">
        <f t="shared" ref="I32:I34" si="3">SUM(B32:H32)</f>
        <v>9100</v>
      </c>
      <c r="J32" s="24">
        <f>(I32-J30)/J30</f>
        <v>3.4090909090909088E-2</v>
      </c>
      <c r="K32">
        <f>J30*1.015</f>
        <v>8932</v>
      </c>
      <c r="L32" s="14">
        <f>(K32-B32)/4</f>
        <v>1683</v>
      </c>
    </row>
    <row r="33" spans="1:12" x14ac:dyDescent="0.25">
      <c r="A33" s="12" t="s">
        <v>6</v>
      </c>
      <c r="B33" s="12">
        <v>4564</v>
      </c>
      <c r="C33" s="12"/>
      <c r="D33" s="12"/>
      <c r="E33" s="12"/>
      <c r="F33" s="12"/>
      <c r="G33" s="12">
        <v>4564</v>
      </c>
      <c r="H33" s="12"/>
      <c r="I33" s="12">
        <f t="shared" si="3"/>
        <v>9128</v>
      </c>
      <c r="J33" s="24">
        <f>(I33-J30)/J30</f>
        <v>3.727272727272727E-2</v>
      </c>
      <c r="L33" s="14"/>
    </row>
    <row r="34" spans="1:12" x14ac:dyDescent="0.25">
      <c r="A34" s="12" t="s">
        <v>52</v>
      </c>
      <c r="B34" s="12">
        <f>J30/4</f>
        <v>2200</v>
      </c>
      <c r="C34" s="12"/>
      <c r="D34" s="12">
        <v>2317</v>
      </c>
      <c r="E34" s="12"/>
      <c r="F34" s="12">
        <f>D34</f>
        <v>2317</v>
      </c>
      <c r="G34" s="12"/>
      <c r="H34" s="12">
        <f>F34</f>
        <v>2317</v>
      </c>
      <c r="I34" s="12">
        <f t="shared" si="3"/>
        <v>9151</v>
      </c>
      <c r="J34" s="24">
        <f>(I34-J30)/J30</f>
        <v>3.9886363636363636E-2</v>
      </c>
      <c r="K34" s="14">
        <f>J30*1.045</f>
        <v>9196</v>
      </c>
      <c r="L34" s="14">
        <f>(K34-B34)/8</f>
        <v>874.5</v>
      </c>
    </row>
    <row r="37" spans="1:12" x14ac:dyDescent="0.25">
      <c r="A37" s="2" t="s">
        <v>8</v>
      </c>
    </row>
    <row r="38" spans="1:12" x14ac:dyDescent="0.25">
      <c r="A38" s="2" t="s">
        <v>9</v>
      </c>
    </row>
    <row r="39" spans="1:12" x14ac:dyDescent="0.25">
      <c r="A39" s="2" t="s">
        <v>10</v>
      </c>
    </row>
    <row r="40" spans="1:12" x14ac:dyDescent="0.25">
      <c r="A40" s="2" t="s">
        <v>36</v>
      </c>
    </row>
    <row r="41" spans="1:12" x14ac:dyDescent="0.25">
      <c r="A41" s="2" t="s">
        <v>11</v>
      </c>
    </row>
    <row r="42" spans="1:12" x14ac:dyDescent="0.25">
      <c r="A42" s="2" t="s">
        <v>12</v>
      </c>
    </row>
    <row r="46" spans="1:12" x14ac:dyDescent="0.25">
      <c r="A46" s="9" t="s">
        <v>54</v>
      </c>
      <c r="B46" s="29"/>
      <c r="C46" s="29"/>
      <c r="D46" s="29"/>
    </row>
    <row r="47" spans="1:12" x14ac:dyDescent="0.25">
      <c r="A47" s="9"/>
      <c r="B47" s="29"/>
      <c r="C47" s="29"/>
      <c r="D47" s="29"/>
    </row>
    <row r="48" spans="1:12" x14ac:dyDescent="0.25">
      <c r="A48" s="9" t="s">
        <v>60</v>
      </c>
      <c r="B48" s="29" t="s">
        <v>61</v>
      </c>
      <c r="C48" s="29"/>
      <c r="D48" s="29"/>
    </row>
  </sheetData>
  <mergeCells count="1">
    <mergeCell ref="A3:K3"/>
  </mergeCells>
  <pageMargins left="0.70866141732283472" right="0.70866141732283472"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5"/>
  <sheetViews>
    <sheetView workbookViewId="0">
      <selection activeCell="H34" sqref="H34"/>
    </sheetView>
  </sheetViews>
  <sheetFormatPr defaultRowHeight="15" x14ac:dyDescent="0.25"/>
  <cols>
    <col min="1" max="1" width="12.5703125" customWidth="1"/>
    <col min="2" max="2" width="15.140625" customWidth="1"/>
    <col min="3" max="3" width="14.140625" customWidth="1"/>
    <col min="4" max="4" width="14.28515625" customWidth="1"/>
    <col min="5" max="5" width="14.140625" customWidth="1"/>
    <col min="6" max="7" width="13.140625" customWidth="1"/>
    <col min="8" max="8" width="14.42578125" customWidth="1"/>
    <col min="9" max="9" width="16.7109375" customWidth="1"/>
    <col min="10" max="12" width="12.5703125" hidden="1" customWidth="1"/>
    <col min="13" max="13" width="12.5703125" customWidth="1"/>
  </cols>
  <sheetData>
    <row r="2" spans="1:12" ht="9.75" customHeight="1" x14ac:dyDescent="0.25">
      <c r="A2" s="19"/>
      <c r="B2" s="19"/>
      <c r="C2" s="19"/>
      <c r="D2" s="19"/>
      <c r="E2" s="19"/>
      <c r="F2" s="19"/>
      <c r="G2" s="19"/>
      <c r="H2" s="19"/>
      <c r="I2" s="19"/>
      <c r="J2" s="1"/>
    </row>
    <row r="3" spans="1:12" ht="60.75" customHeight="1" x14ac:dyDescent="0.25">
      <c r="A3" s="26" t="s">
        <v>59</v>
      </c>
      <c r="B3" s="28"/>
      <c r="C3" s="28"/>
      <c r="D3" s="28"/>
      <c r="E3" s="28"/>
      <c r="F3" s="28"/>
      <c r="G3" s="28"/>
      <c r="H3" s="28"/>
      <c r="I3" s="28"/>
      <c r="J3" s="28"/>
      <c r="K3" s="28"/>
    </row>
    <row r="4" spans="1:12" x14ac:dyDescent="0.25">
      <c r="A4" s="5"/>
      <c r="B4" s="5"/>
      <c r="C4" s="5"/>
      <c r="D4" s="5"/>
      <c r="E4" s="5"/>
      <c r="F4" s="5"/>
      <c r="G4" s="5"/>
      <c r="H4" s="5"/>
      <c r="I4" s="5"/>
      <c r="J4" s="6"/>
    </row>
    <row r="5" spans="1:12" x14ac:dyDescent="0.25">
      <c r="A5" s="20"/>
      <c r="B5" s="20"/>
      <c r="C5" s="20"/>
      <c r="D5" s="20"/>
      <c r="E5" s="20"/>
      <c r="F5" s="20"/>
      <c r="G5" s="20"/>
      <c r="H5" s="20"/>
      <c r="I5" s="20"/>
      <c r="J5" s="13"/>
      <c r="L5" s="14"/>
    </row>
    <row r="7" spans="1:12" x14ac:dyDescent="0.25">
      <c r="A7" s="7" t="s">
        <v>35</v>
      </c>
      <c r="B7" s="7"/>
      <c r="C7" s="7"/>
      <c r="D7" s="7"/>
      <c r="E7" s="7"/>
      <c r="F7" s="7"/>
      <c r="G7" s="7"/>
      <c r="H7" s="7"/>
      <c r="I7" s="7"/>
      <c r="J7" s="8"/>
    </row>
    <row r="8" spans="1:12" x14ac:dyDescent="0.25">
      <c r="A8" s="10"/>
      <c r="B8" s="10" t="s">
        <v>0</v>
      </c>
      <c r="C8" s="10" t="s">
        <v>1</v>
      </c>
      <c r="D8" s="10" t="s">
        <v>2</v>
      </c>
      <c r="E8" s="10" t="s">
        <v>3</v>
      </c>
      <c r="F8" s="10" t="s">
        <v>38</v>
      </c>
      <c r="G8" s="10" t="s">
        <v>48</v>
      </c>
      <c r="H8" s="10" t="s">
        <v>49</v>
      </c>
      <c r="I8" s="10" t="s">
        <v>4</v>
      </c>
      <c r="J8" s="11">
        <v>20500</v>
      </c>
      <c r="K8" s="9"/>
      <c r="L8" s="9"/>
    </row>
    <row r="9" spans="1:12" x14ac:dyDescent="0.25">
      <c r="A9" s="12" t="s">
        <v>0</v>
      </c>
      <c r="B9" s="12">
        <f>K9</f>
        <v>20500</v>
      </c>
      <c r="C9" s="12"/>
      <c r="D9" s="12"/>
      <c r="E9" s="12"/>
      <c r="F9" s="12"/>
      <c r="G9" s="12"/>
      <c r="H9" s="12"/>
      <c r="I9" s="12">
        <f>SUM(B9:H9)</f>
        <v>20500</v>
      </c>
      <c r="J9" s="24">
        <f>(K9-J8)/J8</f>
        <v>0</v>
      </c>
      <c r="K9" s="14">
        <f>J8</f>
        <v>20500</v>
      </c>
    </row>
    <row r="10" spans="1:12" x14ac:dyDescent="0.25">
      <c r="A10" s="12" t="s">
        <v>5</v>
      </c>
      <c r="B10" s="12">
        <f>J8/4</f>
        <v>5125</v>
      </c>
      <c r="C10" s="12">
        <v>3215</v>
      </c>
      <c r="D10" s="12">
        <f>C10</f>
        <v>3215</v>
      </c>
      <c r="E10" s="12">
        <f>D10</f>
        <v>3215</v>
      </c>
      <c r="F10" s="12">
        <f>E10</f>
        <v>3215</v>
      </c>
      <c r="G10" s="12">
        <f>F10</f>
        <v>3215</v>
      </c>
      <c r="H10" s="12"/>
      <c r="I10" s="12">
        <f t="shared" ref="I10:I12" si="0">SUM(B10:H10)</f>
        <v>21200</v>
      </c>
      <c r="J10" s="24">
        <f>(I10-J8)/J8</f>
        <v>3.4146341463414637E-2</v>
      </c>
      <c r="K10" s="14"/>
    </row>
    <row r="11" spans="1:12" x14ac:dyDescent="0.25">
      <c r="A11" s="12" t="s">
        <v>6</v>
      </c>
      <c r="B11" s="12">
        <v>10631</v>
      </c>
      <c r="C11" s="12"/>
      <c r="D11" s="12"/>
      <c r="E11" s="12"/>
      <c r="F11" s="12"/>
      <c r="G11" s="12">
        <v>10631</v>
      </c>
      <c r="H11" s="12"/>
      <c r="I11" s="12">
        <f t="shared" si="0"/>
        <v>21262</v>
      </c>
      <c r="J11" s="24">
        <f>(I11-J8)/J8</f>
        <v>3.7170731707317071E-2</v>
      </c>
      <c r="K11">
        <f>J8*1.015</f>
        <v>20807.499999999996</v>
      </c>
      <c r="L11" s="14">
        <f>(K11-B11)/4</f>
        <v>2544.1249999999991</v>
      </c>
    </row>
    <row r="12" spans="1:12" x14ac:dyDescent="0.25">
      <c r="A12" s="12" t="s">
        <v>52</v>
      </c>
      <c r="B12" s="12">
        <f>J8/4</f>
        <v>5125</v>
      </c>
      <c r="C12" s="12"/>
      <c r="D12" s="12">
        <v>5397</v>
      </c>
      <c r="E12" s="12"/>
      <c r="F12" s="12">
        <v>5397</v>
      </c>
      <c r="G12" s="12"/>
      <c r="H12" s="12">
        <v>5397</v>
      </c>
      <c r="I12" s="12">
        <f t="shared" si="0"/>
        <v>21316</v>
      </c>
      <c r="J12" s="24">
        <f>(I12-J8)/J8</f>
        <v>3.9804878048780488E-2</v>
      </c>
      <c r="K12" s="14">
        <f>J8*1.045</f>
        <v>21422.5</v>
      </c>
      <c r="L12" s="14">
        <f>(K12-B12)/8</f>
        <v>2037.1875</v>
      </c>
    </row>
    <row r="13" spans="1:12" x14ac:dyDescent="0.25">
      <c r="A13" s="5"/>
      <c r="B13" s="5"/>
      <c r="C13" s="5"/>
      <c r="D13" s="5"/>
      <c r="E13" s="5"/>
      <c r="F13" s="5"/>
      <c r="G13" s="5"/>
      <c r="H13" s="5"/>
      <c r="I13" s="5"/>
      <c r="J13" s="17"/>
    </row>
    <row r="14" spans="1:12" x14ac:dyDescent="0.25">
      <c r="A14" s="15"/>
      <c r="B14" s="15"/>
      <c r="C14" s="15"/>
      <c r="D14" s="15"/>
      <c r="E14" s="15"/>
      <c r="F14" s="15"/>
      <c r="G14" s="15"/>
      <c r="H14" s="15"/>
      <c r="I14" s="15"/>
      <c r="J14" s="16"/>
    </row>
    <row r="15" spans="1:12" x14ac:dyDescent="0.25">
      <c r="A15" s="2" t="s">
        <v>8</v>
      </c>
    </row>
    <row r="16" spans="1:12" x14ac:dyDescent="0.25">
      <c r="A16" s="2" t="s">
        <v>9</v>
      </c>
    </row>
    <row r="17" spans="1:4" x14ac:dyDescent="0.25">
      <c r="A17" s="2" t="s">
        <v>10</v>
      </c>
    </row>
    <row r="18" spans="1:4" x14ac:dyDescent="0.25">
      <c r="A18" s="2" t="s">
        <v>36</v>
      </c>
    </row>
    <row r="19" spans="1:4" x14ac:dyDescent="0.25">
      <c r="A19" s="2" t="s">
        <v>11</v>
      </c>
    </row>
    <row r="20" spans="1:4" x14ac:dyDescent="0.25">
      <c r="A20" s="2" t="s">
        <v>12</v>
      </c>
    </row>
    <row r="23" spans="1:4" x14ac:dyDescent="0.25">
      <c r="A23" s="9" t="s">
        <v>54</v>
      </c>
      <c r="B23" s="29"/>
      <c r="C23" s="29"/>
      <c r="D23" s="29"/>
    </row>
    <row r="24" spans="1:4" x14ac:dyDescent="0.25">
      <c r="A24" s="9" t="s">
        <v>55</v>
      </c>
      <c r="B24" s="29" t="s">
        <v>56</v>
      </c>
      <c r="C24" s="29"/>
      <c r="D24" s="29"/>
    </row>
    <row r="25" spans="1:4" x14ac:dyDescent="0.25">
      <c r="A25" s="9" t="s">
        <v>57</v>
      </c>
      <c r="B25" s="29" t="s">
        <v>58</v>
      </c>
      <c r="C25" s="29"/>
      <c r="D25" s="29"/>
    </row>
  </sheetData>
  <mergeCells count="1">
    <mergeCell ref="A3:K3"/>
  </mergeCells>
  <pageMargins left="0.7" right="0.7" top="0.75" bottom="0.7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tabSelected="1" topLeftCell="A40" workbookViewId="0">
      <selection activeCell="G80" sqref="G80"/>
    </sheetView>
  </sheetViews>
  <sheetFormatPr defaultRowHeight="12.75" x14ac:dyDescent="0.2"/>
  <cols>
    <col min="1" max="1" width="16" style="2" customWidth="1"/>
    <col min="2" max="2" width="16.85546875" style="2" bestFit="1" customWidth="1"/>
    <col min="3" max="4" width="12" style="2" customWidth="1"/>
    <col min="5" max="5" width="11.85546875" style="2" customWidth="1"/>
    <col min="6" max="6" width="11.42578125" style="2" customWidth="1"/>
    <col min="7" max="7" width="10" style="2" customWidth="1"/>
    <col min="8" max="8" width="11.5703125" style="2" customWidth="1"/>
    <col min="9" max="9" width="11.140625" style="2" customWidth="1"/>
    <col min="10" max="10" width="12" style="2" customWidth="1"/>
    <col min="11" max="11" width="9.5703125" style="6" customWidth="1"/>
    <col min="12" max="15" width="0" style="2" hidden="1" customWidth="1"/>
    <col min="16" max="16384" width="9.140625" style="2"/>
  </cols>
  <sheetData>
    <row r="1" spans="1:15" x14ac:dyDescent="0.2">
      <c r="A1" s="3"/>
      <c r="B1" s="3"/>
      <c r="C1" s="3"/>
      <c r="D1" s="3"/>
      <c r="E1" s="3"/>
      <c r="F1" s="3"/>
      <c r="G1" s="3"/>
      <c r="H1" s="3"/>
      <c r="I1" s="3"/>
      <c r="J1" s="3"/>
      <c r="K1" s="4"/>
    </row>
    <row r="2" spans="1:15" ht="46.5" customHeight="1" x14ac:dyDescent="0.25">
      <c r="A2" s="26" t="s">
        <v>64</v>
      </c>
      <c r="B2" s="26"/>
      <c r="C2" s="26"/>
      <c r="D2" s="26"/>
      <c r="E2" s="26"/>
      <c r="F2" s="26"/>
      <c r="G2" s="26"/>
      <c r="H2" s="26"/>
      <c r="I2" s="26"/>
      <c r="J2" s="26"/>
      <c r="K2" s="4"/>
    </row>
    <row r="3" spans="1:15" ht="20.25" customHeight="1" x14ac:dyDescent="0.25">
      <c r="A3" s="25"/>
      <c r="B3" s="25"/>
      <c r="C3" s="25"/>
      <c r="D3" s="25"/>
      <c r="E3" s="25"/>
      <c r="F3" s="25"/>
      <c r="G3" s="25"/>
      <c r="H3" s="25"/>
      <c r="I3" s="25"/>
      <c r="J3" s="25"/>
      <c r="K3" s="4"/>
    </row>
    <row r="4" spans="1:15" x14ac:dyDescent="0.2">
      <c r="A4" s="5"/>
      <c r="B4" s="5"/>
      <c r="C4" s="5"/>
      <c r="D4" s="5"/>
      <c r="E4" s="5"/>
      <c r="F4" s="5"/>
      <c r="G4" s="5"/>
      <c r="H4" s="5"/>
      <c r="I4" s="5"/>
      <c r="J4" s="5"/>
    </row>
    <row r="5" spans="1:15" s="9" customFormat="1" x14ac:dyDescent="0.2">
      <c r="A5" s="7" t="s">
        <v>39</v>
      </c>
      <c r="B5" s="7"/>
      <c r="C5" s="7"/>
      <c r="D5" s="7"/>
      <c r="E5" s="7"/>
      <c r="F5" s="7"/>
      <c r="G5" s="7"/>
      <c r="H5" s="7"/>
      <c r="I5" s="7"/>
      <c r="J5" s="7"/>
      <c r="K5" s="8"/>
    </row>
    <row r="6" spans="1:15" s="9" customFormat="1" x14ac:dyDescent="0.2">
      <c r="A6" s="10"/>
      <c r="B6" s="10" t="s">
        <v>0</v>
      </c>
      <c r="C6" s="10" t="s">
        <v>1</v>
      </c>
      <c r="D6" s="10" t="s">
        <v>2</v>
      </c>
      <c r="E6" s="10" t="s">
        <v>3</v>
      </c>
      <c r="F6" s="10" t="s">
        <v>38</v>
      </c>
      <c r="G6" s="10" t="s">
        <v>48</v>
      </c>
      <c r="H6" s="10" t="s">
        <v>49</v>
      </c>
      <c r="I6" s="10" t="s">
        <v>50</v>
      </c>
      <c r="J6" s="10" t="s">
        <v>51</v>
      </c>
      <c r="K6" s="10" t="s">
        <v>4</v>
      </c>
      <c r="L6" s="11">
        <v>7850</v>
      </c>
    </row>
    <row r="7" spans="1:15" ht="15" x14ac:dyDescent="0.25">
      <c r="A7" s="12" t="s">
        <v>0</v>
      </c>
      <c r="B7" s="12">
        <f>M7</f>
        <v>7850</v>
      </c>
      <c r="C7" s="12"/>
      <c r="D7" s="12"/>
      <c r="E7" s="12"/>
      <c r="F7" s="12"/>
      <c r="G7" s="12"/>
      <c r="H7" s="12"/>
      <c r="I7" s="12"/>
      <c r="J7" s="12"/>
      <c r="K7" s="12">
        <f>SUM(B7:G7)</f>
        <v>7850</v>
      </c>
      <c r="L7" s="24">
        <f>(M7-L6)/L6</f>
        <v>0</v>
      </c>
      <c r="M7" s="14">
        <f>L6</f>
        <v>7850</v>
      </c>
      <c r="N7"/>
    </row>
    <row r="8" spans="1:15" ht="15" x14ac:dyDescent="0.25">
      <c r="A8" s="12" t="s">
        <v>5</v>
      </c>
      <c r="B8" s="12">
        <f>L6/4</f>
        <v>1962.5</v>
      </c>
      <c r="C8" s="12">
        <v>1231</v>
      </c>
      <c r="D8" s="12">
        <f>C8</f>
        <v>1231</v>
      </c>
      <c r="E8" s="12">
        <f>D8</f>
        <v>1231</v>
      </c>
      <c r="F8" s="12">
        <f>E8</f>
        <v>1231</v>
      </c>
      <c r="G8" s="12">
        <f>F8</f>
        <v>1231</v>
      </c>
      <c r="H8" s="12"/>
      <c r="I8" s="12"/>
      <c r="J8" s="12"/>
      <c r="K8" s="12">
        <f>SUM(B8:J8)</f>
        <v>8117.5</v>
      </c>
      <c r="L8" s="24">
        <f>(K8-L6)/L6</f>
        <v>3.4076433121019108E-2</v>
      </c>
      <c r="M8">
        <f>L6*1.015</f>
        <v>7967.7499999999991</v>
      </c>
      <c r="N8" s="14">
        <f>(M8-B8)/4</f>
        <v>1501.3124999999998</v>
      </c>
    </row>
    <row r="9" spans="1:15" ht="15" x14ac:dyDescent="0.25">
      <c r="A9" s="12" t="s">
        <v>6</v>
      </c>
      <c r="B9" s="12">
        <v>4071</v>
      </c>
      <c r="C9" s="12"/>
      <c r="D9" s="12"/>
      <c r="E9" s="12"/>
      <c r="F9" s="12"/>
      <c r="G9" s="12">
        <f>B9</f>
        <v>4071</v>
      </c>
      <c r="H9" s="12"/>
      <c r="I9" s="12"/>
      <c r="J9" s="12"/>
      <c r="K9" s="12">
        <f>SUM(B9:J9)</f>
        <v>8142</v>
      </c>
      <c r="L9" s="24">
        <f>(K9-L6)/L6</f>
        <v>3.7197452229299363E-2</v>
      </c>
      <c r="M9" s="14">
        <f>L6*1.045</f>
        <v>8203.25</v>
      </c>
      <c r="N9" s="14">
        <f>(M9-B9)/8</f>
        <v>516.53125</v>
      </c>
    </row>
    <row r="10" spans="1:15" x14ac:dyDescent="0.2">
      <c r="A10" s="5"/>
      <c r="B10" s="5"/>
      <c r="C10" s="5"/>
      <c r="D10" s="5"/>
      <c r="E10" s="5"/>
      <c r="F10" s="5"/>
      <c r="G10" s="5"/>
      <c r="H10" s="5"/>
      <c r="I10" s="5"/>
      <c r="J10" s="5"/>
    </row>
    <row r="11" spans="1:15" x14ac:dyDescent="0.2">
      <c r="A11" s="5"/>
      <c r="B11" s="5"/>
      <c r="C11" s="5"/>
      <c r="D11" s="5"/>
      <c r="E11" s="5"/>
      <c r="F11" s="5"/>
      <c r="G11" s="5"/>
      <c r="H11" s="5"/>
      <c r="I11" s="5"/>
      <c r="J11" s="5"/>
    </row>
    <row r="12" spans="1:15" s="9" customFormat="1" x14ac:dyDescent="0.2">
      <c r="A12" s="7" t="s">
        <v>40</v>
      </c>
      <c r="B12" s="15"/>
      <c r="C12" s="15"/>
      <c r="D12" s="15"/>
      <c r="E12" s="15"/>
      <c r="F12" s="15"/>
      <c r="G12" s="15"/>
      <c r="H12" s="15"/>
      <c r="I12" s="15"/>
      <c r="J12" s="15"/>
      <c r="K12" s="16"/>
      <c r="O12" s="2"/>
    </row>
    <row r="13" spans="1:15" s="9" customFormat="1" x14ac:dyDescent="0.2">
      <c r="A13" s="10"/>
      <c r="B13" s="10" t="s">
        <v>0</v>
      </c>
      <c r="C13" s="10" t="s">
        <v>1</v>
      </c>
      <c r="D13" s="10" t="s">
        <v>2</v>
      </c>
      <c r="E13" s="10" t="s">
        <v>3</v>
      </c>
      <c r="F13" s="10" t="s">
        <v>38</v>
      </c>
      <c r="G13" s="10" t="s">
        <v>48</v>
      </c>
      <c r="H13" s="10" t="s">
        <v>49</v>
      </c>
      <c r="I13" s="10" t="s">
        <v>50</v>
      </c>
      <c r="J13" s="10" t="s">
        <v>51</v>
      </c>
      <c r="K13" s="10" t="s">
        <v>4</v>
      </c>
      <c r="L13" s="11">
        <v>14200</v>
      </c>
      <c r="O13" s="2"/>
    </row>
    <row r="14" spans="1:15" ht="15" x14ac:dyDescent="0.25">
      <c r="A14" s="12" t="s">
        <v>0</v>
      </c>
      <c r="B14" s="12">
        <f>M14</f>
        <v>14200</v>
      </c>
      <c r="C14" s="12"/>
      <c r="D14" s="12"/>
      <c r="E14" s="12"/>
      <c r="F14" s="12"/>
      <c r="G14" s="12"/>
      <c r="H14" s="12"/>
      <c r="I14" s="12"/>
      <c r="J14" s="12"/>
      <c r="K14" s="12">
        <f>SUM(B14:G14)</f>
        <v>14200</v>
      </c>
      <c r="L14" s="24">
        <f>(M14-L13)/L13</f>
        <v>0</v>
      </c>
      <c r="M14" s="14">
        <f>L13</f>
        <v>14200</v>
      </c>
      <c r="N14"/>
    </row>
    <row r="15" spans="1:15" ht="15" x14ac:dyDescent="0.25">
      <c r="A15" s="12" t="s">
        <v>5</v>
      </c>
      <c r="B15" s="12">
        <f>B14/4</f>
        <v>3550</v>
      </c>
      <c r="C15" s="12">
        <f>N15</f>
        <v>2226.5600000000004</v>
      </c>
      <c r="D15" s="12">
        <f>C15</f>
        <v>2226.5600000000004</v>
      </c>
      <c r="E15" s="12">
        <f>D15</f>
        <v>2226.5600000000004</v>
      </c>
      <c r="F15" s="12">
        <f>E15</f>
        <v>2226.5600000000004</v>
      </c>
      <c r="G15" s="12">
        <f>F15</f>
        <v>2226.5600000000004</v>
      </c>
      <c r="H15" s="12"/>
      <c r="I15" s="12"/>
      <c r="J15" s="12"/>
      <c r="K15" s="12">
        <f>SUM(B15:G15)</f>
        <v>14682.800000000003</v>
      </c>
      <c r="L15" s="24">
        <v>3.4000000000000002E-2</v>
      </c>
      <c r="M15">
        <f>K14*(1+L15)</f>
        <v>14682.800000000001</v>
      </c>
      <c r="N15" s="14">
        <f>(M15-B15)/5</f>
        <v>2226.5600000000004</v>
      </c>
    </row>
    <row r="16" spans="1:15" ht="15" x14ac:dyDescent="0.25">
      <c r="A16" s="12" t="s">
        <v>6</v>
      </c>
      <c r="B16" s="12">
        <f>N16</f>
        <v>7362.7</v>
      </c>
      <c r="C16" s="12"/>
      <c r="D16" s="12"/>
      <c r="E16" s="12"/>
      <c r="F16" s="12"/>
      <c r="G16" s="12">
        <f>B16</f>
        <v>7362.7</v>
      </c>
      <c r="H16" s="12"/>
      <c r="I16" s="12"/>
      <c r="J16" s="12"/>
      <c r="K16" s="12">
        <f>SUM(B16:J16)</f>
        <v>14725.4</v>
      </c>
      <c r="L16" s="24">
        <v>3.6999999999999998E-2</v>
      </c>
      <c r="M16">
        <f>K14*(1+L16)</f>
        <v>14725.4</v>
      </c>
      <c r="N16" s="14">
        <f>M16/2</f>
        <v>7362.7</v>
      </c>
    </row>
    <row r="17" spans="1:15" x14ac:dyDescent="0.2">
      <c r="A17" s="5"/>
      <c r="B17" s="5"/>
      <c r="C17" s="5"/>
      <c r="D17" s="5"/>
      <c r="E17" s="5"/>
      <c r="F17" s="5"/>
      <c r="G17" s="5"/>
      <c r="H17" s="5"/>
      <c r="I17" s="5"/>
      <c r="J17" s="5"/>
      <c r="K17" s="17"/>
    </row>
    <row r="18" spans="1:15" s="9" customFormat="1" x14ac:dyDescent="0.2">
      <c r="A18" s="15"/>
      <c r="B18" s="15"/>
      <c r="C18" s="15"/>
      <c r="D18" s="15"/>
      <c r="E18" s="15"/>
      <c r="F18" s="15"/>
      <c r="G18" s="15"/>
      <c r="H18" s="15"/>
      <c r="I18" s="15"/>
      <c r="J18" s="15"/>
      <c r="K18" s="18"/>
      <c r="O18" s="2"/>
    </row>
    <row r="19" spans="1:15" s="9" customFormat="1" x14ac:dyDescent="0.2">
      <c r="A19" s="7" t="s">
        <v>41</v>
      </c>
      <c r="B19" s="15"/>
      <c r="C19" s="15"/>
      <c r="D19" s="15"/>
      <c r="E19" s="15"/>
      <c r="F19" s="15"/>
      <c r="G19" s="15"/>
      <c r="H19" s="15"/>
      <c r="I19" s="15"/>
      <c r="J19" s="15"/>
      <c r="K19" s="16"/>
      <c r="O19" s="2"/>
    </row>
    <row r="20" spans="1:15" s="9" customFormat="1" x14ac:dyDescent="0.2">
      <c r="A20" s="10"/>
      <c r="B20" s="10" t="s">
        <v>0</v>
      </c>
      <c r="C20" s="10" t="s">
        <v>1</v>
      </c>
      <c r="D20" s="10" t="s">
        <v>2</v>
      </c>
      <c r="E20" s="10" t="s">
        <v>3</v>
      </c>
      <c r="F20" s="10" t="s">
        <v>38</v>
      </c>
      <c r="G20" s="10" t="s">
        <v>48</v>
      </c>
      <c r="H20" s="10" t="s">
        <v>49</v>
      </c>
      <c r="I20" s="10" t="s">
        <v>50</v>
      </c>
      <c r="J20" s="10" t="s">
        <v>51</v>
      </c>
      <c r="K20" s="10" t="s">
        <v>4</v>
      </c>
      <c r="L20" s="11">
        <v>24200</v>
      </c>
      <c r="O20" s="2"/>
    </row>
    <row r="21" spans="1:15" ht="15" x14ac:dyDescent="0.25">
      <c r="A21" s="12" t="s">
        <v>0</v>
      </c>
      <c r="B21" s="12">
        <f>M21</f>
        <v>24200</v>
      </c>
      <c r="C21" s="12"/>
      <c r="D21" s="12"/>
      <c r="E21" s="12"/>
      <c r="F21" s="12"/>
      <c r="G21" s="12"/>
      <c r="H21" s="12"/>
      <c r="I21" s="12"/>
      <c r="J21" s="12"/>
      <c r="K21" s="12">
        <f>SUM(B21:G21)</f>
        <v>24200</v>
      </c>
      <c r="L21" s="24">
        <f>(M21-L20)/L20</f>
        <v>0</v>
      </c>
      <c r="M21" s="14">
        <f>L20</f>
        <v>24200</v>
      </c>
      <c r="N21"/>
      <c r="O21" s="2">
        <f>K21*1.08</f>
        <v>26136</v>
      </c>
    </row>
    <row r="22" spans="1:15" ht="15" x14ac:dyDescent="0.25">
      <c r="A22" s="12" t="s">
        <v>5</v>
      </c>
      <c r="B22" s="12">
        <f>B21/4</f>
        <v>6050</v>
      </c>
      <c r="C22" s="12">
        <f>N22</f>
        <v>3794.56</v>
      </c>
      <c r="D22" s="12">
        <f>C22</f>
        <v>3794.56</v>
      </c>
      <c r="E22" s="12">
        <f>D22</f>
        <v>3794.56</v>
      </c>
      <c r="F22" s="12">
        <f>E22</f>
        <v>3794.56</v>
      </c>
      <c r="G22" s="12">
        <f>F22</f>
        <v>3794.56</v>
      </c>
      <c r="H22" s="12"/>
      <c r="I22" s="12"/>
      <c r="J22" s="12"/>
      <c r="K22" s="12">
        <f>SUM(B22:G22)</f>
        <v>25022.800000000003</v>
      </c>
      <c r="L22" s="24">
        <v>3.4000000000000002E-2</v>
      </c>
      <c r="M22">
        <f>K21*(1+L22)</f>
        <v>25022.799999999999</v>
      </c>
      <c r="N22" s="14">
        <f>(M22-B22)/5</f>
        <v>3794.56</v>
      </c>
    </row>
    <row r="23" spans="1:15" ht="15" x14ac:dyDescent="0.25">
      <c r="A23" s="12" t="s">
        <v>6</v>
      </c>
      <c r="B23" s="12">
        <f>N23</f>
        <v>12547.699999999999</v>
      </c>
      <c r="C23" s="12"/>
      <c r="D23" s="12"/>
      <c r="E23" s="12"/>
      <c r="F23" s="12"/>
      <c r="G23" s="12">
        <f>B23</f>
        <v>12547.699999999999</v>
      </c>
      <c r="H23" s="12"/>
      <c r="I23" s="12"/>
      <c r="J23" s="12"/>
      <c r="K23" s="12">
        <f>SUM(B23:J23)</f>
        <v>25095.399999999998</v>
      </c>
      <c r="L23" s="24">
        <v>3.6999999999999998E-2</v>
      </c>
      <c r="M23">
        <f>K21*(1+L23)</f>
        <v>25095.399999999998</v>
      </c>
      <c r="N23" s="14">
        <f>M23/2</f>
        <v>12547.699999999999</v>
      </c>
    </row>
    <row r="24" spans="1:15" x14ac:dyDescent="0.2">
      <c r="A24" s="5"/>
      <c r="B24" s="5"/>
      <c r="C24" s="5"/>
      <c r="D24" s="5"/>
      <c r="E24" s="5"/>
      <c r="F24" s="5"/>
      <c r="G24" s="5"/>
      <c r="H24" s="5"/>
      <c r="I24" s="5"/>
      <c r="J24" s="5"/>
      <c r="N24" s="5"/>
    </row>
    <row r="25" spans="1:15" x14ac:dyDescent="0.2">
      <c r="A25" s="5"/>
      <c r="B25" s="5"/>
      <c r="C25" s="5"/>
      <c r="D25" s="5"/>
      <c r="E25" s="5"/>
      <c r="F25" s="5"/>
      <c r="G25" s="5"/>
      <c r="H25" s="5"/>
      <c r="I25" s="5"/>
      <c r="J25" s="5"/>
      <c r="N25" s="5"/>
    </row>
    <row r="26" spans="1:15" s="9" customFormat="1" x14ac:dyDescent="0.2">
      <c r="A26" s="7" t="s">
        <v>42</v>
      </c>
      <c r="B26" s="7"/>
      <c r="C26" s="7"/>
      <c r="D26" s="7"/>
      <c r="E26" s="7"/>
      <c r="F26" s="7"/>
      <c r="G26" s="7"/>
      <c r="H26" s="7"/>
      <c r="I26" s="7"/>
      <c r="J26" s="7"/>
      <c r="K26" s="8"/>
    </row>
    <row r="27" spans="1:15" s="9" customFormat="1" x14ac:dyDescent="0.2">
      <c r="A27" s="10"/>
      <c r="B27" s="10" t="s">
        <v>0</v>
      </c>
      <c r="C27" s="10" t="s">
        <v>1</v>
      </c>
      <c r="D27" s="10" t="s">
        <v>2</v>
      </c>
      <c r="E27" s="10" t="s">
        <v>3</v>
      </c>
      <c r="F27" s="10" t="s">
        <v>38</v>
      </c>
      <c r="G27" s="10" t="s">
        <v>48</v>
      </c>
      <c r="H27" s="10" t="s">
        <v>49</v>
      </c>
      <c r="I27" s="10" t="s">
        <v>50</v>
      </c>
      <c r="J27" s="10" t="s">
        <v>51</v>
      </c>
      <c r="K27" s="10" t="s">
        <v>4</v>
      </c>
      <c r="L27" s="11">
        <v>7200</v>
      </c>
    </row>
    <row r="28" spans="1:15" ht="15" x14ac:dyDescent="0.25">
      <c r="A28" s="12" t="s">
        <v>0</v>
      </c>
      <c r="B28" s="12">
        <f>M28</f>
        <v>7200</v>
      </c>
      <c r="C28" s="12"/>
      <c r="D28" s="12"/>
      <c r="E28" s="12"/>
      <c r="F28" s="12"/>
      <c r="G28" s="12"/>
      <c r="H28" s="12"/>
      <c r="I28" s="12"/>
      <c r="J28" s="12"/>
      <c r="K28" s="12">
        <f>SUM(B28:G28)</f>
        <v>7200</v>
      </c>
      <c r="L28" s="24">
        <f>(M28-L27)/L27</f>
        <v>0</v>
      </c>
      <c r="M28" s="14">
        <f>L27</f>
        <v>7200</v>
      </c>
      <c r="N28"/>
    </row>
    <row r="29" spans="1:15" ht="15" x14ac:dyDescent="0.25">
      <c r="A29" s="12" t="s">
        <v>5</v>
      </c>
      <c r="B29" s="12">
        <f>B28/4</f>
        <v>1800</v>
      </c>
      <c r="C29" s="12">
        <f>N29</f>
        <v>1128.96</v>
      </c>
      <c r="D29" s="12">
        <f>C29</f>
        <v>1128.96</v>
      </c>
      <c r="E29" s="12">
        <f>D29</f>
        <v>1128.96</v>
      </c>
      <c r="F29" s="12">
        <f>E29</f>
        <v>1128.96</v>
      </c>
      <c r="G29" s="12">
        <f>F29</f>
        <v>1128.96</v>
      </c>
      <c r="H29" s="12"/>
      <c r="I29" s="12"/>
      <c r="J29" s="12"/>
      <c r="K29" s="12">
        <f>SUM(B29:G29)</f>
        <v>7444.8</v>
      </c>
      <c r="L29" s="24">
        <v>3.4000000000000002E-2</v>
      </c>
      <c r="M29">
        <f>K28*(1+L29)</f>
        <v>7444.8</v>
      </c>
      <c r="N29" s="14">
        <f>(M29-B29)/5</f>
        <v>1128.96</v>
      </c>
    </row>
    <row r="30" spans="1:15" ht="15" x14ac:dyDescent="0.25">
      <c r="A30" s="12" t="s">
        <v>6</v>
      </c>
      <c r="B30" s="12">
        <f>N30</f>
        <v>3733.2</v>
      </c>
      <c r="C30" s="12"/>
      <c r="D30" s="12"/>
      <c r="E30" s="12"/>
      <c r="F30" s="12"/>
      <c r="G30" s="12">
        <f>B30</f>
        <v>3733.2</v>
      </c>
      <c r="H30" s="12"/>
      <c r="I30" s="12"/>
      <c r="J30" s="12"/>
      <c r="K30" s="12">
        <f>SUM(B30:J30)</f>
        <v>7466.4</v>
      </c>
      <c r="L30" s="24">
        <v>3.6999999999999998E-2</v>
      </c>
      <c r="M30">
        <f>K28*(1+L30)</f>
        <v>7466.4</v>
      </c>
      <c r="N30" s="14">
        <f>M30/2</f>
        <v>3733.2</v>
      </c>
    </row>
    <row r="31" spans="1:15" x14ac:dyDescent="0.2">
      <c r="A31" s="5"/>
      <c r="B31" s="5"/>
      <c r="C31" s="5"/>
      <c r="D31" s="5"/>
      <c r="E31" s="5"/>
      <c r="F31" s="5"/>
      <c r="G31" s="5"/>
      <c r="H31" s="5"/>
      <c r="I31" s="5"/>
      <c r="J31" s="5"/>
      <c r="N31" s="5"/>
    </row>
    <row r="32" spans="1:15" x14ac:dyDescent="0.2">
      <c r="A32" s="5"/>
      <c r="B32" s="5"/>
      <c r="C32" s="5"/>
      <c r="D32" s="5"/>
      <c r="E32" s="5"/>
      <c r="F32" s="5"/>
      <c r="G32" s="5"/>
      <c r="H32" s="5"/>
      <c r="I32" s="5"/>
      <c r="J32" s="5"/>
      <c r="N32" s="5"/>
    </row>
    <row r="33" spans="1:15" s="9" customFormat="1" x14ac:dyDescent="0.2">
      <c r="A33" s="7" t="s">
        <v>43</v>
      </c>
      <c r="B33" s="7"/>
      <c r="C33" s="7"/>
      <c r="D33" s="7"/>
      <c r="E33" s="7"/>
      <c r="F33" s="7"/>
      <c r="G33" s="7"/>
      <c r="H33" s="7"/>
      <c r="I33" s="7"/>
      <c r="J33" s="7"/>
      <c r="K33" s="8"/>
    </row>
    <row r="34" spans="1:15" s="9" customFormat="1" x14ac:dyDescent="0.2">
      <c r="A34" s="10"/>
      <c r="B34" s="10" t="s">
        <v>0</v>
      </c>
      <c r="C34" s="10" t="s">
        <v>1</v>
      </c>
      <c r="D34" s="10" t="s">
        <v>2</v>
      </c>
      <c r="E34" s="10" t="s">
        <v>3</v>
      </c>
      <c r="F34" s="10" t="s">
        <v>38</v>
      </c>
      <c r="G34" s="10" t="s">
        <v>48</v>
      </c>
      <c r="H34" s="10" t="s">
        <v>49</v>
      </c>
      <c r="I34" s="10" t="s">
        <v>50</v>
      </c>
      <c r="J34" s="10" t="s">
        <v>51</v>
      </c>
      <c r="K34" s="10" t="s">
        <v>4</v>
      </c>
      <c r="L34" s="11">
        <v>8900</v>
      </c>
    </row>
    <row r="35" spans="1:15" ht="15" x14ac:dyDescent="0.25">
      <c r="A35" s="12" t="s">
        <v>0</v>
      </c>
      <c r="B35" s="12">
        <f>M35</f>
        <v>8900</v>
      </c>
      <c r="C35" s="12"/>
      <c r="D35" s="12"/>
      <c r="E35" s="12"/>
      <c r="F35" s="12"/>
      <c r="G35" s="12"/>
      <c r="H35" s="12"/>
      <c r="I35" s="12"/>
      <c r="J35" s="12"/>
      <c r="K35" s="12">
        <f>SUM(B35:G35)</f>
        <v>8900</v>
      </c>
      <c r="L35" s="24">
        <f>(M35-L34)/L34</f>
        <v>0</v>
      </c>
      <c r="M35" s="14">
        <f>L34</f>
        <v>8900</v>
      </c>
      <c r="N35"/>
    </row>
    <row r="36" spans="1:15" ht="15" x14ac:dyDescent="0.25">
      <c r="A36" s="12" t="s">
        <v>5</v>
      </c>
      <c r="B36" s="12">
        <f>B35/4</f>
        <v>2225</v>
      </c>
      <c r="C36" s="12">
        <f>N36</f>
        <v>1395.52</v>
      </c>
      <c r="D36" s="12">
        <f>C36</f>
        <v>1395.52</v>
      </c>
      <c r="E36" s="12">
        <f>D36</f>
        <v>1395.52</v>
      </c>
      <c r="F36" s="12">
        <f>E36</f>
        <v>1395.52</v>
      </c>
      <c r="G36" s="12">
        <f>F36</f>
        <v>1395.52</v>
      </c>
      <c r="H36" s="12"/>
      <c r="I36" s="12"/>
      <c r="J36" s="12"/>
      <c r="K36" s="12">
        <f>SUM(B36:G36)</f>
        <v>9202.6</v>
      </c>
      <c r="L36" s="24">
        <v>3.4000000000000002E-2</v>
      </c>
      <c r="M36">
        <f>K35*(1+L36)</f>
        <v>9202.6</v>
      </c>
      <c r="N36" s="14">
        <f>(M36-B36)/5</f>
        <v>1395.52</v>
      </c>
    </row>
    <row r="37" spans="1:15" ht="15" x14ac:dyDescent="0.25">
      <c r="A37" s="12" t="s">
        <v>6</v>
      </c>
      <c r="B37" s="12">
        <f>N37</f>
        <v>4614.6499999999996</v>
      </c>
      <c r="C37" s="12"/>
      <c r="D37" s="12"/>
      <c r="E37" s="12"/>
      <c r="F37" s="12"/>
      <c r="G37" s="12">
        <f>B37</f>
        <v>4614.6499999999996</v>
      </c>
      <c r="H37" s="12"/>
      <c r="I37" s="12"/>
      <c r="J37" s="12"/>
      <c r="K37" s="12">
        <f>SUM(B37:J37)</f>
        <v>9229.2999999999993</v>
      </c>
      <c r="L37" s="24">
        <v>3.6999999999999998E-2</v>
      </c>
      <c r="M37">
        <f>K35*(1+L37)</f>
        <v>9229.2999999999993</v>
      </c>
      <c r="N37" s="14">
        <f>M37/2</f>
        <v>4614.6499999999996</v>
      </c>
    </row>
    <row r="38" spans="1:15" x14ac:dyDescent="0.2">
      <c r="A38" s="5"/>
      <c r="B38" s="5"/>
      <c r="C38" s="5"/>
      <c r="D38" s="5"/>
      <c r="E38" s="5"/>
      <c r="F38" s="5"/>
      <c r="G38" s="5"/>
      <c r="H38" s="5"/>
      <c r="I38" s="5"/>
      <c r="J38" s="5"/>
    </row>
    <row r="39" spans="1:15" x14ac:dyDescent="0.2">
      <c r="A39" s="5"/>
      <c r="B39" s="5"/>
      <c r="C39" s="5"/>
      <c r="D39" s="5"/>
      <c r="E39" s="5"/>
      <c r="F39" s="5"/>
      <c r="G39" s="5"/>
      <c r="H39" s="5"/>
      <c r="I39" s="5"/>
      <c r="J39" s="5"/>
    </row>
    <row r="40" spans="1:15" s="9" customFormat="1" x14ac:dyDescent="0.2">
      <c r="A40" s="7" t="s">
        <v>44</v>
      </c>
      <c r="B40" s="15"/>
      <c r="C40" s="15"/>
      <c r="D40" s="15"/>
      <c r="E40" s="15"/>
      <c r="F40" s="15"/>
      <c r="G40" s="15"/>
      <c r="H40" s="15"/>
      <c r="I40" s="15"/>
      <c r="J40" s="15"/>
      <c r="K40" s="16"/>
      <c r="O40" s="2"/>
    </row>
    <row r="41" spans="1:15" s="9" customFormat="1" x14ac:dyDescent="0.2">
      <c r="A41" s="10"/>
      <c r="B41" s="10" t="s">
        <v>0</v>
      </c>
      <c r="C41" s="10" t="s">
        <v>1</v>
      </c>
      <c r="D41" s="10" t="s">
        <v>2</v>
      </c>
      <c r="E41" s="10" t="s">
        <v>3</v>
      </c>
      <c r="F41" s="10" t="s">
        <v>38</v>
      </c>
      <c r="G41" s="10" t="s">
        <v>48</v>
      </c>
      <c r="H41" s="10" t="s">
        <v>49</v>
      </c>
      <c r="I41" s="10" t="s">
        <v>50</v>
      </c>
      <c r="J41" s="10" t="s">
        <v>51</v>
      </c>
      <c r="K41" s="10" t="s">
        <v>4</v>
      </c>
      <c r="L41" s="11">
        <v>15400</v>
      </c>
      <c r="O41" s="2"/>
    </row>
    <row r="42" spans="1:15" ht="15" x14ac:dyDescent="0.25">
      <c r="A42" s="12" t="s">
        <v>0</v>
      </c>
      <c r="B42" s="12">
        <f>M42</f>
        <v>15400</v>
      </c>
      <c r="C42" s="12"/>
      <c r="D42" s="12"/>
      <c r="E42" s="12"/>
      <c r="F42" s="12"/>
      <c r="G42" s="12"/>
      <c r="H42" s="12"/>
      <c r="I42" s="12"/>
      <c r="J42" s="12"/>
      <c r="K42" s="12">
        <f>SUM(B42:G42)</f>
        <v>15400</v>
      </c>
      <c r="L42" s="24">
        <f>(M42-L41)/L41</f>
        <v>0</v>
      </c>
      <c r="M42" s="14">
        <f>L41</f>
        <v>15400</v>
      </c>
      <c r="N42"/>
    </row>
    <row r="43" spans="1:15" ht="15" x14ac:dyDescent="0.25">
      <c r="A43" s="12" t="s">
        <v>5</v>
      </c>
      <c r="B43" s="12">
        <f>B42/4</f>
        <v>3850</v>
      </c>
      <c r="C43" s="12">
        <f>N43</f>
        <v>2414.7200000000003</v>
      </c>
      <c r="D43" s="12">
        <f>C43</f>
        <v>2414.7200000000003</v>
      </c>
      <c r="E43" s="12">
        <f>D43</f>
        <v>2414.7200000000003</v>
      </c>
      <c r="F43" s="12">
        <f>E43</f>
        <v>2414.7200000000003</v>
      </c>
      <c r="G43" s="12">
        <f>F43</f>
        <v>2414.7200000000003</v>
      </c>
      <c r="H43" s="12"/>
      <c r="I43" s="12"/>
      <c r="J43" s="12"/>
      <c r="K43" s="12">
        <f>SUM(B43:G43)</f>
        <v>15923.600000000002</v>
      </c>
      <c r="L43" s="24">
        <v>3.4000000000000002E-2</v>
      </c>
      <c r="M43">
        <f>K42*(1+L43)</f>
        <v>15923.6</v>
      </c>
      <c r="N43" s="14">
        <f>(M43-B43)/5</f>
        <v>2414.7200000000003</v>
      </c>
    </row>
    <row r="44" spans="1:15" ht="15" x14ac:dyDescent="0.25">
      <c r="A44" s="12" t="s">
        <v>6</v>
      </c>
      <c r="B44" s="12">
        <f>N44</f>
        <v>7984.9</v>
      </c>
      <c r="C44" s="12"/>
      <c r="D44" s="12"/>
      <c r="E44" s="12"/>
      <c r="F44" s="12"/>
      <c r="G44" s="12">
        <f>B44</f>
        <v>7984.9</v>
      </c>
      <c r="H44" s="12"/>
      <c r="I44" s="12"/>
      <c r="J44" s="12"/>
      <c r="K44" s="12">
        <f>SUM(B44:J44)</f>
        <v>15969.8</v>
      </c>
      <c r="L44" s="24">
        <v>3.6999999999999998E-2</v>
      </c>
      <c r="M44">
        <f>K42*(1+L44)</f>
        <v>15969.8</v>
      </c>
      <c r="N44" s="14">
        <f>M44/2</f>
        <v>7984.9</v>
      </c>
    </row>
    <row r="45" spans="1:15" x14ac:dyDescent="0.2">
      <c r="A45" s="5"/>
      <c r="B45" s="5"/>
      <c r="C45" s="5"/>
      <c r="D45" s="5"/>
      <c r="E45" s="5"/>
      <c r="F45" s="5"/>
      <c r="G45" s="5"/>
      <c r="H45" s="5"/>
      <c r="I45" s="5"/>
      <c r="J45" s="5"/>
      <c r="K45" s="17"/>
    </row>
    <row r="46" spans="1:15" s="9" customFormat="1" x14ac:dyDescent="0.2">
      <c r="A46" s="15"/>
      <c r="B46" s="15"/>
      <c r="C46" s="15"/>
      <c r="D46" s="15"/>
      <c r="E46" s="15"/>
      <c r="F46" s="15"/>
      <c r="G46" s="15"/>
      <c r="H46" s="15"/>
      <c r="I46" s="15"/>
      <c r="J46" s="15"/>
      <c r="K46" s="18"/>
      <c r="O46" s="2"/>
    </row>
    <row r="47" spans="1:15" s="9" customFormat="1" x14ac:dyDescent="0.2">
      <c r="A47" s="7" t="s">
        <v>45</v>
      </c>
      <c r="B47" s="15"/>
      <c r="C47" s="15"/>
      <c r="D47" s="15"/>
      <c r="E47" s="15"/>
      <c r="F47" s="15"/>
      <c r="G47" s="15"/>
      <c r="H47" s="15"/>
      <c r="I47" s="15"/>
      <c r="J47" s="15"/>
      <c r="K47" s="16"/>
      <c r="O47" s="2"/>
    </row>
    <row r="48" spans="1:15" s="9" customFormat="1" x14ac:dyDescent="0.2">
      <c r="A48" s="10"/>
      <c r="B48" s="10" t="s">
        <v>0</v>
      </c>
      <c r="C48" s="10" t="s">
        <v>1</v>
      </c>
      <c r="D48" s="10" t="s">
        <v>2</v>
      </c>
      <c r="E48" s="10" t="s">
        <v>3</v>
      </c>
      <c r="F48" s="10" t="s">
        <v>38</v>
      </c>
      <c r="G48" s="10" t="s">
        <v>48</v>
      </c>
      <c r="H48" s="10" t="s">
        <v>49</v>
      </c>
      <c r="I48" s="10" t="s">
        <v>50</v>
      </c>
      <c r="J48" s="10" t="s">
        <v>51</v>
      </c>
      <c r="K48" s="10" t="s">
        <v>4</v>
      </c>
      <c r="L48" s="11">
        <v>25700</v>
      </c>
      <c r="O48" s="2"/>
    </row>
    <row r="49" spans="1:15" ht="15" x14ac:dyDescent="0.25">
      <c r="A49" s="12" t="s">
        <v>0</v>
      </c>
      <c r="B49" s="12">
        <f>M49</f>
        <v>25700</v>
      </c>
      <c r="C49" s="12"/>
      <c r="D49" s="12"/>
      <c r="E49" s="12"/>
      <c r="F49" s="12"/>
      <c r="G49" s="12"/>
      <c r="H49" s="12"/>
      <c r="I49" s="12"/>
      <c r="J49" s="12"/>
      <c r="K49" s="12">
        <f>SUM(B49:G49)</f>
        <v>25700</v>
      </c>
      <c r="L49" s="24">
        <f>(M49-L48)/L48</f>
        <v>0</v>
      </c>
      <c r="M49" s="14">
        <f>L48</f>
        <v>25700</v>
      </c>
      <c r="N49"/>
    </row>
    <row r="50" spans="1:15" ht="15" x14ac:dyDescent="0.25">
      <c r="A50" s="12" t="s">
        <v>5</v>
      </c>
      <c r="B50" s="12">
        <f>B49/4</f>
        <v>6425</v>
      </c>
      <c r="C50" s="12">
        <f>N50</f>
        <v>4029.7599999999998</v>
      </c>
      <c r="D50" s="12">
        <f>C50</f>
        <v>4029.7599999999998</v>
      </c>
      <c r="E50" s="12">
        <f>D50</f>
        <v>4029.7599999999998</v>
      </c>
      <c r="F50" s="12">
        <f>E50</f>
        <v>4029.7599999999998</v>
      </c>
      <c r="G50" s="12">
        <f>F50</f>
        <v>4029.7599999999998</v>
      </c>
      <c r="H50" s="12"/>
      <c r="I50" s="12"/>
      <c r="J50" s="12"/>
      <c r="K50" s="12">
        <f>SUM(B50:G50)</f>
        <v>26573.799999999996</v>
      </c>
      <c r="L50" s="24">
        <v>3.4000000000000002E-2</v>
      </c>
      <c r="M50">
        <f>K49*(1+L50)</f>
        <v>26573.8</v>
      </c>
      <c r="N50" s="14">
        <f>(M50-B50)/5</f>
        <v>4029.7599999999998</v>
      </c>
    </row>
    <row r="51" spans="1:15" ht="15" x14ac:dyDescent="0.25">
      <c r="A51" s="12" t="s">
        <v>6</v>
      </c>
      <c r="B51" s="12">
        <f>N51</f>
        <v>13325.449999999999</v>
      </c>
      <c r="C51" s="12"/>
      <c r="D51" s="12"/>
      <c r="E51" s="12"/>
      <c r="F51" s="12"/>
      <c r="G51" s="12">
        <f>B51</f>
        <v>13325.449999999999</v>
      </c>
      <c r="H51" s="12"/>
      <c r="I51" s="12"/>
      <c r="J51" s="12"/>
      <c r="K51" s="12">
        <f>SUM(B51:J51)</f>
        <v>26650.899999999998</v>
      </c>
      <c r="L51" s="24">
        <v>3.6999999999999998E-2</v>
      </c>
      <c r="M51">
        <f>K49*(1+L51)</f>
        <v>26650.899999999998</v>
      </c>
      <c r="N51" s="14">
        <f>M51/2</f>
        <v>13325.449999999999</v>
      </c>
    </row>
    <row r="52" spans="1:15" x14ac:dyDescent="0.2">
      <c r="A52" s="5"/>
      <c r="B52" s="5"/>
      <c r="C52" s="5"/>
      <c r="D52" s="5"/>
      <c r="E52" s="5"/>
      <c r="F52" s="5"/>
      <c r="G52" s="5"/>
      <c r="H52" s="5"/>
      <c r="I52" s="5"/>
      <c r="J52" s="5"/>
      <c r="N52" s="5"/>
    </row>
    <row r="53" spans="1:15" x14ac:dyDescent="0.2">
      <c r="A53" s="5"/>
      <c r="B53" s="5"/>
      <c r="C53" s="5"/>
      <c r="D53" s="5"/>
      <c r="E53" s="5"/>
      <c r="F53" s="5"/>
      <c r="G53" s="5"/>
      <c r="H53" s="5"/>
      <c r="I53" s="5"/>
      <c r="J53" s="5"/>
      <c r="N53" s="5"/>
    </row>
    <row r="54" spans="1:15" s="9" customFormat="1" x14ac:dyDescent="0.2">
      <c r="A54" s="7" t="s">
        <v>46</v>
      </c>
      <c r="B54" s="15"/>
      <c r="C54" s="15"/>
      <c r="D54" s="15"/>
      <c r="E54" s="15"/>
      <c r="F54" s="15"/>
      <c r="G54" s="15"/>
      <c r="H54" s="15"/>
      <c r="I54" s="15"/>
      <c r="J54" s="15"/>
      <c r="K54" s="16"/>
      <c r="O54" s="2"/>
    </row>
    <row r="55" spans="1:15" s="9" customFormat="1" x14ac:dyDescent="0.2">
      <c r="A55" s="10"/>
      <c r="B55" s="10" t="s">
        <v>0</v>
      </c>
      <c r="C55" s="10" t="s">
        <v>1</v>
      </c>
      <c r="D55" s="10" t="s">
        <v>2</v>
      </c>
      <c r="E55" s="10" t="s">
        <v>3</v>
      </c>
      <c r="F55" s="10" t="s">
        <v>38</v>
      </c>
      <c r="G55" s="10" t="s">
        <v>48</v>
      </c>
      <c r="H55" s="10" t="s">
        <v>49</v>
      </c>
      <c r="I55" s="10" t="s">
        <v>50</v>
      </c>
      <c r="J55" s="10" t="s">
        <v>51</v>
      </c>
      <c r="K55" s="10" t="s">
        <v>4</v>
      </c>
      <c r="L55" s="11">
        <v>16900</v>
      </c>
      <c r="O55" s="2"/>
    </row>
    <row r="56" spans="1:15" ht="15" x14ac:dyDescent="0.25">
      <c r="A56" s="12" t="s">
        <v>0</v>
      </c>
      <c r="B56" s="12">
        <f>M56</f>
        <v>16900</v>
      </c>
      <c r="C56" s="12"/>
      <c r="D56" s="12"/>
      <c r="E56" s="12"/>
      <c r="F56" s="12"/>
      <c r="G56" s="12"/>
      <c r="H56" s="12"/>
      <c r="I56" s="12"/>
      <c r="J56" s="12"/>
      <c r="K56" s="12">
        <f>SUM(B56:G56)</f>
        <v>16900</v>
      </c>
      <c r="L56" s="24">
        <f>(M56-L55)/L55</f>
        <v>0</v>
      </c>
      <c r="M56" s="14">
        <f>L55</f>
        <v>16900</v>
      </c>
      <c r="N56"/>
    </row>
    <row r="57" spans="1:15" ht="15" x14ac:dyDescent="0.25">
      <c r="A57" s="12" t="s">
        <v>5</v>
      </c>
      <c r="B57" s="12">
        <f>B56/4</f>
        <v>4225</v>
      </c>
      <c r="C57" s="12">
        <f>N57</f>
        <v>2649.9200000000005</v>
      </c>
      <c r="D57" s="12">
        <f>C57</f>
        <v>2649.9200000000005</v>
      </c>
      <c r="E57" s="12">
        <f>D57</f>
        <v>2649.9200000000005</v>
      </c>
      <c r="F57" s="12">
        <f>E57</f>
        <v>2649.9200000000005</v>
      </c>
      <c r="G57" s="12">
        <f>F57</f>
        <v>2649.9200000000005</v>
      </c>
      <c r="H57" s="12"/>
      <c r="I57" s="12"/>
      <c r="J57" s="12"/>
      <c r="K57" s="12">
        <f>SUM(B57:G57)</f>
        <v>17474.600000000002</v>
      </c>
      <c r="L57" s="24">
        <v>3.4000000000000002E-2</v>
      </c>
      <c r="M57">
        <f>K56*(1+L57)</f>
        <v>17474.600000000002</v>
      </c>
      <c r="N57" s="14">
        <f>(M57-B57)/5</f>
        <v>2649.9200000000005</v>
      </c>
    </row>
    <row r="58" spans="1:15" ht="15" x14ac:dyDescent="0.25">
      <c r="A58" s="12" t="s">
        <v>6</v>
      </c>
      <c r="B58" s="12">
        <f>N58</f>
        <v>8762.65</v>
      </c>
      <c r="C58" s="12"/>
      <c r="D58" s="12"/>
      <c r="E58" s="12"/>
      <c r="F58" s="12"/>
      <c r="G58" s="12">
        <f>B58</f>
        <v>8762.65</v>
      </c>
      <c r="H58" s="12"/>
      <c r="I58" s="12"/>
      <c r="J58" s="12"/>
      <c r="K58" s="12">
        <f>SUM(B58:J58)</f>
        <v>17525.3</v>
      </c>
      <c r="L58" s="24">
        <v>3.6999999999999998E-2</v>
      </c>
      <c r="M58">
        <f>K56*(1+L58)</f>
        <v>17525.3</v>
      </c>
      <c r="N58" s="14">
        <f>M58/2</f>
        <v>8762.65</v>
      </c>
    </row>
    <row r="59" spans="1:15" x14ac:dyDescent="0.2">
      <c r="A59" s="5"/>
      <c r="B59" s="5"/>
      <c r="C59" s="5"/>
      <c r="D59" s="5"/>
      <c r="E59" s="5"/>
      <c r="F59" s="5"/>
      <c r="G59" s="5"/>
      <c r="H59" s="5"/>
      <c r="I59" s="5"/>
      <c r="J59" s="5"/>
      <c r="K59" s="17"/>
    </row>
    <row r="60" spans="1:15" s="9" customFormat="1" x14ac:dyDescent="0.2">
      <c r="A60" s="15"/>
      <c r="B60" s="15"/>
      <c r="C60" s="15"/>
      <c r="D60" s="15"/>
      <c r="E60" s="15"/>
      <c r="F60" s="15"/>
      <c r="G60" s="15"/>
      <c r="H60" s="15"/>
      <c r="I60" s="15"/>
      <c r="J60" s="15"/>
      <c r="K60" s="18"/>
      <c r="O60" s="2"/>
    </row>
    <row r="61" spans="1:15" s="9" customFormat="1" x14ac:dyDescent="0.2">
      <c r="A61" s="7" t="s">
        <v>47</v>
      </c>
      <c r="B61" s="15"/>
      <c r="C61" s="15"/>
      <c r="D61" s="15"/>
      <c r="E61" s="15"/>
      <c r="F61" s="15"/>
      <c r="G61" s="15"/>
      <c r="H61" s="15"/>
      <c r="I61" s="15"/>
      <c r="J61" s="15"/>
      <c r="K61" s="16"/>
      <c r="O61" s="2"/>
    </row>
    <row r="62" spans="1:15" s="9" customFormat="1" x14ac:dyDescent="0.2">
      <c r="A62" s="10"/>
      <c r="B62" s="10" t="s">
        <v>0</v>
      </c>
      <c r="C62" s="10" t="s">
        <v>1</v>
      </c>
      <c r="D62" s="10" t="s">
        <v>2</v>
      </c>
      <c r="E62" s="10" t="s">
        <v>3</v>
      </c>
      <c r="F62" s="10" t="s">
        <v>38</v>
      </c>
      <c r="G62" s="10" t="s">
        <v>48</v>
      </c>
      <c r="H62" s="10" t="s">
        <v>49</v>
      </c>
      <c r="I62" s="10" t="s">
        <v>50</v>
      </c>
      <c r="J62" s="10" t="s">
        <v>51</v>
      </c>
      <c r="K62" s="10" t="s">
        <v>4</v>
      </c>
      <c r="L62" s="11">
        <v>29000</v>
      </c>
      <c r="O62" s="2"/>
    </row>
    <row r="63" spans="1:15" ht="15" x14ac:dyDescent="0.25">
      <c r="A63" s="12" t="s">
        <v>0</v>
      </c>
      <c r="B63" s="12">
        <f>M63</f>
        <v>29000</v>
      </c>
      <c r="C63" s="12"/>
      <c r="D63" s="12"/>
      <c r="E63" s="12"/>
      <c r="F63" s="12"/>
      <c r="G63" s="12"/>
      <c r="H63" s="12"/>
      <c r="I63" s="12"/>
      <c r="J63" s="12"/>
      <c r="K63" s="12">
        <f>SUM(B63:G63)</f>
        <v>29000</v>
      </c>
      <c r="L63" s="24">
        <f>(M63-L62)/L62</f>
        <v>0</v>
      </c>
      <c r="M63" s="14">
        <f>L62</f>
        <v>29000</v>
      </c>
      <c r="N63"/>
    </row>
    <row r="64" spans="1:15" ht="15" x14ac:dyDescent="0.25">
      <c r="A64" s="12" t="s">
        <v>5</v>
      </c>
      <c r="B64" s="12">
        <f>B63/4</f>
        <v>7250</v>
      </c>
      <c r="C64" s="12">
        <f>N64</f>
        <v>4547.2</v>
      </c>
      <c r="D64" s="12">
        <f>C64</f>
        <v>4547.2</v>
      </c>
      <c r="E64" s="12">
        <f>D64</f>
        <v>4547.2</v>
      </c>
      <c r="F64" s="12">
        <f>E64</f>
        <v>4547.2</v>
      </c>
      <c r="G64" s="12">
        <f>F64</f>
        <v>4547.2</v>
      </c>
      <c r="H64" s="12"/>
      <c r="I64" s="12"/>
      <c r="J64" s="12"/>
      <c r="K64" s="12">
        <f>SUM(B64:G64)</f>
        <v>29986.000000000004</v>
      </c>
      <c r="L64" s="24">
        <v>3.4000000000000002E-2</v>
      </c>
      <c r="M64">
        <f>K63*(1+L64)</f>
        <v>29986</v>
      </c>
      <c r="N64" s="14">
        <f>(M64-B64)/5</f>
        <v>4547.2</v>
      </c>
    </row>
    <row r="65" spans="1:14" ht="15" x14ac:dyDescent="0.25">
      <c r="A65" s="12" t="s">
        <v>6</v>
      </c>
      <c r="B65" s="12">
        <f>N65</f>
        <v>15036.499999999998</v>
      </c>
      <c r="C65" s="12"/>
      <c r="D65" s="12"/>
      <c r="E65" s="12"/>
      <c r="F65" s="12"/>
      <c r="G65" s="12">
        <f>B65</f>
        <v>15036.499999999998</v>
      </c>
      <c r="H65" s="12"/>
      <c r="I65" s="12"/>
      <c r="J65" s="12"/>
      <c r="K65" s="12">
        <f>SUM(B65:J65)</f>
        <v>30072.999999999996</v>
      </c>
      <c r="L65" s="24">
        <v>3.6999999999999998E-2</v>
      </c>
      <c r="M65">
        <f>K63*(1+L65)</f>
        <v>30072.999999999996</v>
      </c>
      <c r="N65" s="14">
        <f>M65/2</f>
        <v>15036.499999999998</v>
      </c>
    </row>
    <row r="66" spans="1:14" x14ac:dyDescent="0.2">
      <c r="A66" s="5"/>
      <c r="B66" s="5"/>
      <c r="C66" s="5"/>
      <c r="D66" s="5"/>
      <c r="E66" s="5"/>
      <c r="F66" s="5"/>
      <c r="G66" s="5"/>
      <c r="H66" s="5"/>
      <c r="I66" s="5"/>
      <c r="J66" s="5"/>
      <c r="N66" s="5"/>
    </row>
    <row r="68" spans="1:14" x14ac:dyDescent="0.2">
      <c r="A68" s="2" t="s">
        <v>8</v>
      </c>
    </row>
    <row r="69" spans="1:14" x14ac:dyDescent="0.2">
      <c r="A69" s="2" t="s">
        <v>9</v>
      </c>
    </row>
    <row r="70" spans="1:14" x14ac:dyDescent="0.2">
      <c r="A70" s="2" t="s">
        <v>10</v>
      </c>
    </row>
    <row r="71" spans="1:14" x14ac:dyDescent="0.2">
      <c r="A71" s="2" t="s">
        <v>36</v>
      </c>
    </row>
    <row r="72" spans="1:14" x14ac:dyDescent="0.2">
      <c r="A72" s="2" t="s">
        <v>11</v>
      </c>
    </row>
    <row r="73" spans="1:14" x14ac:dyDescent="0.2">
      <c r="A73" s="2" t="s">
        <v>12</v>
      </c>
    </row>
    <row r="76" spans="1:14" x14ac:dyDescent="0.2">
      <c r="A76" s="9" t="s">
        <v>54</v>
      </c>
      <c r="B76" s="29"/>
      <c r="C76" s="29"/>
      <c r="D76" s="29"/>
    </row>
    <row r="77" spans="1:14" x14ac:dyDescent="0.2">
      <c r="A77" s="9"/>
      <c r="B77" s="29"/>
      <c r="C77" s="29"/>
      <c r="D77" s="29"/>
    </row>
    <row r="78" spans="1:14" x14ac:dyDescent="0.2">
      <c r="A78" s="9" t="s">
        <v>57</v>
      </c>
      <c r="B78" s="29" t="s">
        <v>58</v>
      </c>
      <c r="C78" s="29"/>
      <c r="D78" s="29"/>
    </row>
    <row r="79" spans="1:14" x14ac:dyDescent="0.2">
      <c r="A79" s="9" t="s">
        <v>62</v>
      </c>
      <c r="B79" s="29" t="s">
        <v>63</v>
      </c>
      <c r="C79" s="29"/>
      <c r="D79" s="29"/>
    </row>
    <row r="80" spans="1:14" x14ac:dyDescent="0.2">
      <c r="A80" s="9" t="s">
        <v>55</v>
      </c>
      <c r="B80" s="29" t="s">
        <v>56</v>
      </c>
      <c r="C80" s="29"/>
      <c r="D80" s="29"/>
    </row>
  </sheetData>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3</vt:i4>
      </vt:variant>
    </vt:vector>
  </HeadingPairs>
  <TitlesOfParts>
    <vt:vector size="7" baseType="lpstr">
      <vt:lpstr>AĞUSTOS LİSANS</vt:lpstr>
      <vt:lpstr>AĞUSTOS MYO</vt:lpstr>
      <vt:lpstr>AĞUSTOS SHMYO</vt:lpstr>
      <vt:lpstr>AĞUSTOS YURT</vt:lpstr>
      <vt:lpstr>'AĞUSTOS LİSANS'!Yazdırma_Alanı</vt:lpstr>
      <vt:lpstr>'AĞUSTOS MYO'!Yazdırma_Alanı</vt:lpstr>
      <vt:lpstr>'AĞUSTOS SHMYO'!Yazdırma_Alanı</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Banu Çelebi</dc:creator>
  <cp:lastModifiedBy>JAN BARON</cp:lastModifiedBy>
  <cp:lastPrinted>2017-02-13T07:24:41Z</cp:lastPrinted>
  <dcterms:created xsi:type="dcterms:W3CDTF">2014-02-13T06:07:16Z</dcterms:created>
  <dcterms:modified xsi:type="dcterms:W3CDTF">2017-07-31T13:21:45Z</dcterms:modified>
</cp:coreProperties>
</file>